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https://d.docs.live.net/3561991e648f7370/Desktop/Business Plan Presentation/"/>
    </mc:Choice>
  </mc:AlternateContent>
  <xr:revisionPtr revIDLastSave="330" documentId="13_ncr:1_{0A833AF4-BC07-4E64-9283-729F9017EC56}" xr6:coauthVersionLast="47" xr6:coauthVersionMax="47" xr10:uidLastSave="{955C3622-3246-4997-97C8-CCA2B0C2FDCB}"/>
  <bookViews>
    <workbookView xWindow="0" yWindow="564" windowWidth="22116" windowHeight="11676" tabRatio="891" xr2:uid="{62AC88FA-7A3F-4129-BCF1-6E466C9F9545}"/>
  </bookViews>
  <sheets>
    <sheet name="Start Here" sheetId="21" r:id="rId1"/>
    <sheet name="Weather - Seasonal Adjustments" sheetId="2" r:id="rId2"/>
    <sheet name="Profit Projection" sheetId="20" state="hidden" r:id="rId3"/>
    <sheet name="3 Year Product Mix Summary" sheetId="11" state="hidden" r:id="rId4"/>
    <sheet name="Year One P&amp;L" sheetId="14" state="hidden" r:id="rId5"/>
    <sheet name="Year Two P&amp;L" sheetId="15" state="hidden" r:id="rId6"/>
    <sheet name="Year Three P&amp;L" sheetId="16" state="hidden" r:id="rId7"/>
    <sheet name="P &amp; L Summary" sheetId="12" state="hidden" r:id="rId8"/>
    <sheet name="Start Up" sheetId="7" r:id="rId9"/>
    <sheet name="Highlights" sheetId="3" state="hidden" r:id="rId10"/>
    <sheet name="Market Analysis" sheetId="8" r:id="rId11"/>
    <sheet name="Balance Sheet" sheetId="18" r:id="rId12"/>
    <sheet name="Need Help" sheetId="25" r:id="rId13"/>
  </sheets>
  <definedNames>
    <definedName name="_xlnm._FilterDatabase" localSheetId="3" hidden="1">'3 Year Product Mix Summary'!$A$1:$D$102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 i="20" l="1"/>
  <c r="K6" i="20" s="1"/>
  <c r="F39" i="7" l="1"/>
  <c r="F38" i="7"/>
  <c r="F37" i="7"/>
  <c r="F36" i="7"/>
  <c r="F32" i="7"/>
  <c r="F31" i="7"/>
  <c r="F30" i="7"/>
  <c r="F29" i="7"/>
  <c r="F28" i="7"/>
  <c r="F27" i="7"/>
  <c r="F26" i="7"/>
  <c r="F25" i="7"/>
  <c r="F24" i="7"/>
  <c r="B40" i="8"/>
  <c r="B17" i="8"/>
  <c r="H9" i="2"/>
  <c r="I9" i="2" s="1"/>
  <c r="J4" i="20" s="1"/>
  <c r="I4" i="20" l="1"/>
  <c r="J9" i="2"/>
  <c r="K4" i="20" s="1"/>
  <c r="D44" i="18" l="1"/>
  <c r="C44" i="18"/>
  <c r="D39" i="18"/>
  <c r="D46" i="18" s="1"/>
  <c r="C39" i="18"/>
  <c r="D35" i="18"/>
  <c r="C35" i="18"/>
  <c r="D23" i="18"/>
  <c r="C23" i="18"/>
  <c r="D19" i="18"/>
  <c r="C19" i="18"/>
  <c r="D12" i="18"/>
  <c r="C12" i="18"/>
  <c r="C46" i="18" l="1"/>
  <c r="C25" i="18"/>
  <c r="D25" i="18"/>
  <c r="D49" i="18" s="1"/>
  <c r="C49" i="18"/>
  <c r="G80" i="12" l="1"/>
  <c r="H80" i="12"/>
  <c r="A76" i="12"/>
  <c r="B76" i="12"/>
  <c r="C76" i="12"/>
  <c r="D76" i="12"/>
  <c r="A77" i="12"/>
  <c r="G77" i="12" s="1"/>
  <c r="A79" i="12"/>
  <c r="G79" i="12" s="1"/>
  <c r="A81" i="12"/>
  <c r="G81" i="12" s="1"/>
  <c r="Z78" i="16"/>
  <c r="Z77" i="16"/>
  <c r="Z76" i="16"/>
  <c r="Z75" i="16"/>
  <c r="Z74" i="16"/>
  <c r="Z78" i="15"/>
  <c r="Z77" i="15"/>
  <c r="Z76" i="15"/>
  <c r="Z75" i="15"/>
  <c r="Z74" i="15"/>
  <c r="A34" i="12" l="1"/>
  <c r="G34" i="12" s="1"/>
  <c r="D5" i="12"/>
  <c r="D9" i="12"/>
  <c r="D22" i="12"/>
  <c r="D23" i="12"/>
  <c r="D24" i="12"/>
  <c r="D25" i="12"/>
  <c r="D31" i="12"/>
  <c r="D32" i="12"/>
  <c r="D33" i="12"/>
  <c r="D44" i="12"/>
  <c r="D45" i="12"/>
  <c r="C5" i="12"/>
  <c r="C9" i="12"/>
  <c r="C22" i="12"/>
  <c r="C23" i="12"/>
  <c r="C24" i="12"/>
  <c r="C25" i="12"/>
  <c r="C31" i="12"/>
  <c r="C32" i="12"/>
  <c r="C33" i="12"/>
  <c r="C44" i="12"/>
  <c r="C45" i="12"/>
  <c r="A5" i="12"/>
  <c r="G5" i="12" s="1"/>
  <c r="A6" i="12"/>
  <c r="G6" i="12" s="1"/>
  <c r="A8" i="12"/>
  <c r="G8" i="12" s="1"/>
  <c r="A9" i="12"/>
  <c r="G9" i="12" s="1"/>
  <c r="A10" i="12"/>
  <c r="G10" i="12" s="1"/>
  <c r="A11" i="12"/>
  <c r="G11" i="12" s="1"/>
  <c r="A13" i="12"/>
  <c r="G13" i="12" s="1"/>
  <c r="A15" i="12"/>
  <c r="G15" i="12" s="1"/>
  <c r="A26" i="12"/>
  <c r="G26" i="12" s="1"/>
  <c r="A40" i="12"/>
  <c r="G40" i="12" s="1"/>
  <c r="A46" i="12"/>
  <c r="G46" i="12" s="1"/>
  <c r="A50" i="12"/>
  <c r="G50" i="12" s="1"/>
  <c r="A52" i="12"/>
  <c r="G52" i="12" s="1"/>
  <c r="A53" i="12"/>
  <c r="G53" i="12" s="1"/>
  <c r="A54" i="12"/>
  <c r="G54" i="12" s="1"/>
  <c r="A61" i="12"/>
  <c r="G61" i="12" s="1"/>
  <c r="A66" i="12"/>
  <c r="G66" i="12" s="1"/>
  <c r="A70" i="12"/>
  <c r="G70" i="12" s="1"/>
  <c r="G76" i="12"/>
  <c r="A4" i="12"/>
  <c r="G4" i="12" s="1"/>
  <c r="Z72" i="16"/>
  <c r="Z71" i="16"/>
  <c r="Z70" i="16"/>
  <c r="Z68" i="16"/>
  <c r="Z67" i="16"/>
  <c r="Z66" i="16"/>
  <c r="Z65" i="16"/>
  <c r="Z64" i="16"/>
  <c r="Z63" i="16"/>
  <c r="Z62" i="16"/>
  <c r="Z61" i="16"/>
  <c r="Z60" i="16"/>
  <c r="Z59" i="16"/>
  <c r="Z58" i="16"/>
  <c r="Z54" i="16"/>
  <c r="Z53" i="16"/>
  <c r="Z52" i="16"/>
  <c r="Z51" i="16"/>
  <c r="Z50" i="16"/>
  <c r="Z48" i="16"/>
  <c r="Z47" i="16"/>
  <c r="Z46" i="16"/>
  <c r="Z45" i="16"/>
  <c r="Z44" i="16"/>
  <c r="Z42" i="16"/>
  <c r="Z41" i="16"/>
  <c r="Z40" i="16"/>
  <c r="Z39" i="16"/>
  <c r="Z38" i="16"/>
  <c r="Z36" i="16"/>
  <c r="Z35" i="16"/>
  <c r="Z34" i="16"/>
  <c r="Z33" i="16"/>
  <c r="Z32" i="16"/>
  <c r="Z31" i="16"/>
  <c r="Z30" i="16"/>
  <c r="Z28" i="16"/>
  <c r="Z27" i="16"/>
  <c r="Z26" i="16"/>
  <c r="Z25" i="16"/>
  <c r="G25" i="16"/>
  <c r="Z24" i="16"/>
  <c r="G24" i="16"/>
  <c r="Z23" i="16"/>
  <c r="G23" i="16"/>
  <c r="Z22" i="16"/>
  <c r="Z21" i="16"/>
  <c r="Z20" i="16"/>
  <c r="Z19" i="16"/>
  <c r="AM12" i="16"/>
  <c r="AM8" i="16"/>
  <c r="Z72" i="15"/>
  <c r="Z71" i="15"/>
  <c r="Z70" i="15"/>
  <c r="Z68" i="15"/>
  <c r="Z67" i="15"/>
  <c r="Z66" i="15"/>
  <c r="Z65" i="15"/>
  <c r="Z64" i="15"/>
  <c r="Z63" i="15"/>
  <c r="Z62" i="15"/>
  <c r="Z61" i="15"/>
  <c r="Z60" i="15"/>
  <c r="Z59" i="15"/>
  <c r="Z58" i="15"/>
  <c r="Z54" i="15"/>
  <c r="Z53" i="15"/>
  <c r="Z52" i="15"/>
  <c r="Z51" i="15"/>
  <c r="Z50" i="15"/>
  <c r="Z48" i="15"/>
  <c r="Z47" i="15"/>
  <c r="Z46" i="15"/>
  <c r="Z45" i="15"/>
  <c r="Z44" i="15"/>
  <c r="Z42" i="15"/>
  <c r="Z41" i="15"/>
  <c r="Z40" i="15"/>
  <c r="Z39" i="15"/>
  <c r="Z38" i="15"/>
  <c r="Z36" i="15"/>
  <c r="Z35" i="15"/>
  <c r="Z34" i="15"/>
  <c r="Z33" i="15"/>
  <c r="Z32" i="15"/>
  <c r="Z31" i="15"/>
  <c r="Z30" i="15"/>
  <c r="Z28" i="15"/>
  <c r="Z27" i="15"/>
  <c r="Z26" i="15"/>
  <c r="Z25" i="15"/>
  <c r="G25" i="15"/>
  <c r="Z24" i="15"/>
  <c r="G24" i="15"/>
  <c r="Z23" i="15"/>
  <c r="G23" i="15"/>
  <c r="Z22" i="15"/>
  <c r="Z21" i="15"/>
  <c r="Z20" i="15"/>
  <c r="Z19" i="15"/>
  <c r="AM12" i="15"/>
  <c r="AM8" i="15"/>
  <c r="Z75" i="14"/>
  <c r="A72" i="12" s="1"/>
  <c r="G72" i="12" s="1"/>
  <c r="Z76" i="14"/>
  <c r="A73" i="12" s="1"/>
  <c r="G73" i="12" s="1"/>
  <c r="Z77" i="14"/>
  <c r="A74" i="12" s="1"/>
  <c r="G74" i="12" s="1"/>
  <c r="Z78" i="14"/>
  <c r="A75" i="12" s="1"/>
  <c r="G75" i="12" s="1"/>
  <c r="Z74" i="14"/>
  <c r="A71" i="12" s="1"/>
  <c r="G71" i="12" s="1"/>
  <c r="Z71" i="14"/>
  <c r="A68" i="12" s="1"/>
  <c r="G68" i="12" s="1"/>
  <c r="Z72" i="14"/>
  <c r="A69" i="12" s="1"/>
  <c r="G69" i="12" s="1"/>
  <c r="Z70" i="14"/>
  <c r="A67" i="12" s="1"/>
  <c r="G67" i="12" s="1"/>
  <c r="Z63" i="14"/>
  <c r="A60" i="12" s="1"/>
  <c r="G60" i="12" s="1"/>
  <c r="Z64" i="14"/>
  <c r="Z65" i="14"/>
  <c r="A62" i="12" s="1"/>
  <c r="G62" i="12" s="1"/>
  <c r="Z66" i="14"/>
  <c r="A63" i="12" s="1"/>
  <c r="G63" i="12" s="1"/>
  <c r="Z67" i="14"/>
  <c r="A64" i="12" s="1"/>
  <c r="G64" i="12" s="1"/>
  <c r="Z68" i="14"/>
  <c r="A65" i="12" s="1"/>
  <c r="G65" i="12" s="1"/>
  <c r="Z59" i="14"/>
  <c r="A56" i="12" s="1"/>
  <c r="G56" i="12" s="1"/>
  <c r="Z60" i="14"/>
  <c r="A57" i="12" s="1"/>
  <c r="G57" i="12" s="1"/>
  <c r="Z61" i="14"/>
  <c r="A58" i="12" s="1"/>
  <c r="G58" i="12" s="1"/>
  <c r="Z62" i="14"/>
  <c r="A59" i="12" s="1"/>
  <c r="G59" i="12" s="1"/>
  <c r="Z58" i="14"/>
  <c r="A55" i="12" s="1"/>
  <c r="G55" i="12" s="1"/>
  <c r="Z51" i="14"/>
  <c r="A48" i="12" s="1"/>
  <c r="G48" i="12" s="1"/>
  <c r="Z52" i="14"/>
  <c r="A49" i="12" s="1"/>
  <c r="G49" i="12" s="1"/>
  <c r="Z53" i="14"/>
  <c r="Z54" i="14"/>
  <c r="A51" i="12" s="1"/>
  <c r="G51" i="12" s="1"/>
  <c r="Z50" i="14"/>
  <c r="A47" i="12" s="1"/>
  <c r="G47" i="12" s="1"/>
  <c r="Z45" i="14"/>
  <c r="A42" i="12" s="1"/>
  <c r="G42" i="12" s="1"/>
  <c r="Z46" i="14"/>
  <c r="A43" i="12" s="1"/>
  <c r="G43" i="12" s="1"/>
  <c r="Z47" i="14"/>
  <c r="A44" i="12" s="1"/>
  <c r="G44" i="12" s="1"/>
  <c r="Z48" i="14"/>
  <c r="A45" i="12" s="1"/>
  <c r="G45" i="12" s="1"/>
  <c r="Z44" i="14"/>
  <c r="A41" i="12" s="1"/>
  <c r="G41" i="12" s="1"/>
  <c r="Z42" i="14"/>
  <c r="A39" i="12" s="1"/>
  <c r="G39" i="12" s="1"/>
  <c r="Z41" i="14"/>
  <c r="A38" i="12" s="1"/>
  <c r="G38" i="12" s="1"/>
  <c r="Z39" i="14"/>
  <c r="A36" i="12" s="1"/>
  <c r="G36" i="12" s="1"/>
  <c r="Z40" i="14"/>
  <c r="A37" i="12" s="1"/>
  <c r="G37" i="12" s="1"/>
  <c r="Z38" i="14"/>
  <c r="A35" i="12" s="1"/>
  <c r="G35" i="12" s="1"/>
  <c r="Z34" i="14"/>
  <c r="A31" i="12" s="1"/>
  <c r="G31" i="12" s="1"/>
  <c r="Z35" i="14"/>
  <c r="A32" i="12" s="1"/>
  <c r="G32" i="12" s="1"/>
  <c r="Z36" i="14"/>
  <c r="A33" i="12" s="1"/>
  <c r="G33" i="12" s="1"/>
  <c r="Z31" i="14"/>
  <c r="A28" i="12" s="1"/>
  <c r="G28" i="12" s="1"/>
  <c r="Z32" i="14"/>
  <c r="A29" i="12" s="1"/>
  <c r="G29" i="12" s="1"/>
  <c r="Z33" i="14"/>
  <c r="A30" i="12" s="1"/>
  <c r="G30" i="12" s="1"/>
  <c r="Z30" i="14"/>
  <c r="A27" i="12" s="1"/>
  <c r="G27" i="12" s="1"/>
  <c r="Z25" i="14" l="1"/>
  <c r="A22" i="12" s="1"/>
  <c r="G22" i="12" s="1"/>
  <c r="Z26" i="14"/>
  <c r="A23" i="12" s="1"/>
  <c r="G23" i="12" s="1"/>
  <c r="Z27" i="14"/>
  <c r="A24" i="12" s="1"/>
  <c r="G24" i="12" s="1"/>
  <c r="Z28" i="14"/>
  <c r="A25" i="12" s="1"/>
  <c r="G25" i="12" s="1"/>
  <c r="Z20" i="14"/>
  <c r="A17" i="12" s="1"/>
  <c r="G17" i="12" s="1"/>
  <c r="Z21" i="14"/>
  <c r="A18" i="12" s="1"/>
  <c r="G18" i="12" s="1"/>
  <c r="Z22" i="14"/>
  <c r="A19" i="12" s="1"/>
  <c r="G19" i="12" s="1"/>
  <c r="Z23" i="14"/>
  <c r="A20" i="12" s="1"/>
  <c r="G20" i="12" s="1"/>
  <c r="Z24" i="14"/>
  <c r="A21" i="12" s="1"/>
  <c r="G21" i="12" s="1"/>
  <c r="Z19" i="14"/>
  <c r="A16" i="12" s="1"/>
  <c r="G16" i="12" s="1"/>
  <c r="G25" i="14" l="1"/>
  <c r="G24" i="14"/>
  <c r="G23" i="14"/>
  <c r="AM12" i="14"/>
  <c r="B9" i="12" s="1"/>
  <c r="H9" i="12" s="1"/>
  <c r="I9" i="12" s="1"/>
  <c r="AM8" i="14"/>
  <c r="B5" i="12" s="1"/>
  <c r="H5" i="12" s="1"/>
  <c r="B28" i="2" l="1"/>
  <c r="N9" i="12" l="1"/>
  <c r="N11" i="12"/>
  <c r="N12" i="12"/>
  <c r="N13" i="12"/>
  <c r="N14" i="12"/>
  <c r="N15" i="12"/>
  <c r="N16" i="12"/>
  <c r="N17" i="12"/>
  <c r="N18" i="12"/>
  <c r="N19" i="12"/>
  <c r="N20" i="12"/>
  <c r="N21" i="12"/>
  <c r="N22" i="12"/>
  <c r="N23" i="12"/>
  <c r="N24" i="12"/>
  <c r="N25" i="12"/>
  <c r="N26" i="12"/>
  <c r="N27" i="12"/>
  <c r="N28" i="12"/>
  <c r="N31" i="12"/>
  <c r="N34" i="12"/>
  <c r="N35" i="12"/>
  <c r="N36" i="12"/>
  <c r="N37" i="12"/>
  <c r="N38" i="12"/>
  <c r="N39" i="12"/>
  <c r="N40" i="12"/>
  <c r="N41" i="12"/>
  <c r="N42" i="12"/>
  <c r="N43" i="12"/>
  <c r="N44" i="12"/>
  <c r="N45" i="12"/>
  <c r="N46" i="12"/>
  <c r="N47" i="12"/>
  <c r="N48" i="12"/>
  <c r="N49" i="12"/>
  <c r="N50" i="12"/>
  <c r="N51" i="12"/>
  <c r="N55" i="12"/>
  <c r="N59" i="12"/>
  <c r="N60" i="12"/>
  <c r="M9" i="12"/>
  <c r="M10" i="12"/>
  <c r="M11" i="12"/>
  <c r="M12" i="12"/>
  <c r="M13" i="12"/>
  <c r="M14" i="12"/>
  <c r="M15" i="12"/>
  <c r="M22" i="12"/>
  <c r="M26" i="12"/>
  <c r="M27" i="12"/>
  <c r="M29" i="12"/>
  <c r="M30" i="12"/>
  <c r="M32" i="12"/>
  <c r="M33" i="12"/>
  <c r="M34" i="12"/>
  <c r="M38" i="12"/>
  <c r="M45" i="12"/>
  <c r="M51" i="12"/>
  <c r="M52" i="12"/>
  <c r="M53" i="12"/>
  <c r="M54" i="12"/>
  <c r="M55" i="12"/>
  <c r="M56" i="12"/>
  <c r="M57" i="12"/>
  <c r="M58" i="12"/>
  <c r="M60" i="12"/>
  <c r="M8" i="12"/>
  <c r="A3" i="11"/>
  <c r="A4" i="11"/>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2" i="11"/>
  <c r="M46" i="12" l="1"/>
  <c r="C29" i="7"/>
  <c r="G27" i="7" s="1"/>
  <c r="C34" i="7"/>
  <c r="G28" i="7" s="1"/>
  <c r="C42" i="7"/>
  <c r="G29" i="7" s="1"/>
  <c r="C49" i="7"/>
  <c r="G30" i="7" s="1"/>
  <c r="C59" i="7"/>
  <c r="G31" i="7" s="1"/>
  <c r="C21" i="7"/>
  <c r="G26" i="7" s="1"/>
  <c r="C15" i="7"/>
  <c r="G25" i="7" s="1"/>
  <c r="C7" i="7"/>
  <c r="G24" i="7" s="1"/>
  <c r="G18" i="7"/>
  <c r="G38" i="7" s="1"/>
  <c r="G13" i="7"/>
  <c r="G37" i="7" s="1"/>
  <c r="G8" i="7"/>
  <c r="G36" i="7" s="1"/>
  <c r="B27" i="2"/>
  <c r="H7" i="2" s="1"/>
  <c r="C61" i="7" l="1"/>
  <c r="G20" i="7"/>
  <c r="B9" i="3" l="1"/>
  <c r="G39" i="7"/>
  <c r="B8" i="3"/>
  <c r="B10" i="3" s="1"/>
  <c r="G32" i="7"/>
  <c r="A7" i="2"/>
  <c r="B7" i="2"/>
  <c r="C7" i="2"/>
  <c r="D7" i="2"/>
  <c r="G7" i="2"/>
  <c r="A10" i="2"/>
  <c r="A11" i="2" s="1"/>
  <c r="A12" i="2" s="1"/>
  <c r="A13" i="2" s="1"/>
  <c r="A14" i="2" s="1"/>
  <c r="A15" i="2" s="1"/>
  <c r="A16" i="2" s="1"/>
  <c r="A17" i="2" s="1"/>
  <c r="A18" i="2" s="1"/>
  <c r="A19" i="2" s="1"/>
  <c r="A20" i="2" s="1"/>
  <c r="A21" i="2" s="1"/>
  <c r="A22" i="2" s="1"/>
  <c r="A23" i="2" s="1"/>
  <c r="A24" i="2" s="1"/>
  <c r="A25" i="2" s="1"/>
  <c r="A26" i="2" s="1"/>
  <c r="O67" i="2"/>
  <c r="O66" i="2" s="1"/>
  <c r="O68" i="2" s="1"/>
  <c r="Q9" i="2"/>
  <c r="R9" i="2" s="1"/>
  <c r="S9" i="2" s="1"/>
  <c r="D10" i="2"/>
  <c r="E7" i="2"/>
  <c r="F7" i="2"/>
  <c r="AA6" i="15" l="1"/>
  <c r="AA6" i="16"/>
  <c r="AS33" i="15"/>
  <c r="AS33" i="16"/>
  <c r="AS33" i="14"/>
  <c r="AA6" i="14"/>
  <c r="D11" i="2"/>
  <c r="Q40" i="2"/>
  <c r="Q10" i="2"/>
  <c r="AB6" i="15" l="1"/>
  <c r="AB6" i="16"/>
  <c r="AT33" i="15"/>
  <c r="AT33" i="16"/>
  <c r="Q70" i="2"/>
  <c r="AT33" i="14"/>
  <c r="AB6" i="14"/>
  <c r="D12" i="2"/>
  <c r="Q11" i="2"/>
  <c r="R10" i="2"/>
  <c r="S10" i="2" s="1"/>
  <c r="AC6" i="16" l="1"/>
  <c r="AU33" i="15"/>
  <c r="AU33" i="16"/>
  <c r="AC6" i="15"/>
  <c r="AU33" i="14"/>
  <c r="AC6" i="14"/>
  <c r="D13" i="2"/>
  <c r="Q102" i="2"/>
  <c r="Q12" i="2"/>
  <c r="R11" i="2"/>
  <c r="S11" i="2" s="1"/>
  <c r="AV33" i="16" l="1"/>
  <c r="AD6" i="15"/>
  <c r="AD6" i="16"/>
  <c r="AV33" i="15"/>
  <c r="AV33" i="14"/>
  <c r="AD6" i="14"/>
  <c r="D14" i="2"/>
  <c r="Q133" i="2"/>
  <c r="Q13" i="2"/>
  <c r="R12" i="2"/>
  <c r="S12" i="2" s="1"/>
  <c r="AE6" i="15" l="1"/>
  <c r="AE6" i="16"/>
  <c r="AW33" i="15"/>
  <c r="AW33" i="16"/>
  <c r="AW33" i="14"/>
  <c r="AE6" i="14"/>
  <c r="D15" i="2"/>
  <c r="Q165" i="2"/>
  <c r="Q14" i="2"/>
  <c r="R13" i="2"/>
  <c r="S13" i="2" s="1"/>
  <c r="AF6" i="15" l="1"/>
  <c r="AX33" i="15"/>
  <c r="AF6" i="16"/>
  <c r="AX33" i="16"/>
  <c r="AX33" i="14"/>
  <c r="AF6" i="14"/>
  <c r="D16" i="2"/>
  <c r="Q196" i="2"/>
  <c r="Q15" i="2"/>
  <c r="R14" i="2"/>
  <c r="S14" i="2" s="1"/>
  <c r="AG6" i="16" l="1"/>
  <c r="AY33" i="15"/>
  <c r="AY33" i="16"/>
  <c r="AG6" i="15"/>
  <c r="AY33" i="14"/>
  <c r="AG6" i="14"/>
  <c r="D17" i="2"/>
  <c r="Q228" i="2"/>
  <c r="Q16" i="2"/>
  <c r="R15" i="2"/>
  <c r="S15" i="2" s="1"/>
  <c r="AZ33" i="16" l="1"/>
  <c r="AH6" i="15"/>
  <c r="AH6" i="16"/>
  <c r="AZ33" i="15"/>
  <c r="AZ33" i="14"/>
  <c r="AH6" i="14"/>
  <c r="D18" i="2"/>
  <c r="Q260" i="2"/>
  <c r="Q17" i="2"/>
  <c r="R16" i="2"/>
  <c r="S16" i="2" s="1"/>
  <c r="G22" i="2"/>
  <c r="F22" i="2"/>
  <c r="AI6" i="15" l="1"/>
  <c r="AI6" i="16"/>
  <c r="BA33" i="15"/>
  <c r="BA33" i="16"/>
  <c r="BA33" i="14"/>
  <c r="AI6" i="14"/>
  <c r="D19" i="2"/>
  <c r="Q291" i="2"/>
  <c r="Q18" i="2"/>
  <c r="R17" i="2"/>
  <c r="S17" i="2" s="1"/>
  <c r="AJ6" i="15" l="1"/>
  <c r="AJ6" i="16"/>
  <c r="BB33" i="15"/>
  <c r="BB33" i="16"/>
  <c r="BB33" i="14"/>
  <c r="AJ6" i="14"/>
  <c r="D20" i="2"/>
  <c r="Q323" i="2"/>
  <c r="Q19" i="2"/>
  <c r="R18" i="2"/>
  <c r="S18" i="2" s="1"/>
  <c r="AK6" i="16" l="1"/>
  <c r="BC33" i="15"/>
  <c r="BC33" i="16"/>
  <c r="AK6" i="15"/>
  <c r="BC33" i="14"/>
  <c r="AK6" i="14"/>
  <c r="D21" i="2"/>
  <c r="Q354" i="2"/>
  <c r="Q20" i="2"/>
  <c r="R19" i="2"/>
  <c r="S19" i="2" s="1"/>
  <c r="BD33" i="16" l="1"/>
  <c r="AL6" i="15"/>
  <c r="AL6" i="16"/>
  <c r="BD33" i="15"/>
  <c r="BD33" i="14"/>
  <c r="AL6" i="14"/>
  <c r="Q386" i="2"/>
  <c r="C19" i="2"/>
  <c r="Q21" i="2"/>
  <c r="R20" i="2"/>
  <c r="S20" i="2" s="1"/>
  <c r="C12" i="2" l="1"/>
  <c r="C13" i="2"/>
  <c r="C17" i="2"/>
  <c r="C18" i="2"/>
  <c r="C22" i="2"/>
  <c r="C25" i="2"/>
  <c r="C20" i="2"/>
  <c r="C26" i="2"/>
  <c r="C23" i="2"/>
  <c r="C11" i="2"/>
  <c r="C16" i="2"/>
  <c r="C21" i="2"/>
  <c r="C10" i="2"/>
  <c r="C14" i="2"/>
  <c r="C15" i="2"/>
  <c r="C24" i="2"/>
  <c r="Q22" i="2"/>
  <c r="R21" i="2"/>
  <c r="S21" i="2" s="1"/>
  <c r="C27" i="2" l="1"/>
  <c r="Q23" i="2"/>
  <c r="R22" i="2"/>
  <c r="S22" i="2" s="1"/>
  <c r="Q24" i="2" l="1"/>
  <c r="R23" i="2"/>
  <c r="S23" i="2" s="1"/>
  <c r="Q25" i="2" l="1"/>
  <c r="R24" i="2"/>
  <c r="S24" i="2" s="1"/>
  <c r="Q26" i="2" l="1"/>
  <c r="R25" i="2"/>
  <c r="S25" i="2" s="1"/>
  <c r="Q27" i="2" l="1"/>
  <c r="R26" i="2"/>
  <c r="S26" i="2" s="1"/>
  <c r="Q28" i="2" l="1"/>
  <c r="R27" i="2"/>
  <c r="S27" i="2" s="1"/>
  <c r="Q29" i="2" l="1"/>
  <c r="R28" i="2"/>
  <c r="S28" i="2" s="1"/>
  <c r="Q30" i="2" l="1"/>
  <c r="R29" i="2"/>
  <c r="S29" i="2" s="1"/>
  <c r="Q31" i="2" l="1"/>
  <c r="R30" i="2"/>
  <c r="S30" i="2" s="1"/>
  <c r="Q32" i="2" l="1"/>
  <c r="R31" i="2"/>
  <c r="S31" i="2" s="1"/>
  <c r="Q33" i="2" l="1"/>
  <c r="R32" i="2"/>
  <c r="S32" i="2" s="1"/>
  <c r="Q34" i="2" l="1"/>
  <c r="R33" i="2"/>
  <c r="S33" i="2" s="1"/>
  <c r="Q35" i="2" l="1"/>
  <c r="R34" i="2"/>
  <c r="S34" i="2" s="1"/>
  <c r="Q36" i="2" l="1"/>
  <c r="R35" i="2"/>
  <c r="S35" i="2" s="1"/>
  <c r="Q37" i="2" l="1"/>
  <c r="R36" i="2"/>
  <c r="S36" i="2" s="1"/>
  <c r="Q38" i="2" l="1"/>
  <c r="R37" i="2"/>
  <c r="S37" i="2" s="1"/>
  <c r="Q39" i="2" l="1"/>
  <c r="R38" i="2"/>
  <c r="S38" i="2" s="1"/>
  <c r="Q41" i="2" l="1"/>
  <c r="R39" i="2"/>
  <c r="S39" i="2" l="1"/>
  <c r="S40" i="2" s="1"/>
  <c r="E10" i="2" s="1"/>
  <c r="Q42" i="2"/>
  <c r="R41" i="2"/>
  <c r="S41" i="2" s="1"/>
  <c r="AA1" i="15" l="1"/>
  <c r="H10" i="2"/>
  <c r="AA7" i="14" s="1"/>
  <c r="AA45" i="14" s="1"/>
  <c r="AA1" i="14"/>
  <c r="AS37" i="14"/>
  <c r="AS38" i="14" s="1"/>
  <c r="AS37" i="16"/>
  <c r="AS38" i="16" s="1"/>
  <c r="AS37" i="15"/>
  <c r="AS38" i="15" s="1"/>
  <c r="AA1" i="16"/>
  <c r="Q43" i="2"/>
  <c r="R42" i="2"/>
  <c r="S42" i="2" s="1"/>
  <c r="I10" i="2" l="1"/>
  <c r="AA7" i="15" s="1"/>
  <c r="AA34" i="15" s="1"/>
  <c r="AA44" i="14"/>
  <c r="AA25" i="14"/>
  <c r="AA26" i="14"/>
  <c r="AA33" i="14"/>
  <c r="AA27" i="14"/>
  <c r="AA32" i="14"/>
  <c r="AA22" i="14"/>
  <c r="AA23" i="14"/>
  <c r="AA30" i="14"/>
  <c r="AA19" i="14"/>
  <c r="AA36" i="14"/>
  <c r="AA40" i="14"/>
  <c r="AA11" i="14"/>
  <c r="AA48" i="14"/>
  <c r="AA20" i="14"/>
  <c r="AA28" i="14"/>
  <c r="AA34" i="14"/>
  <c r="AA38" i="14"/>
  <c r="AA47" i="14"/>
  <c r="AA9" i="14"/>
  <c r="AA75" i="14" s="1"/>
  <c r="AA21" i="14"/>
  <c r="AA24" i="14"/>
  <c r="AA35" i="14"/>
  <c r="AA31" i="14"/>
  <c r="AA39" i="14"/>
  <c r="AA46" i="14"/>
  <c r="AA13" i="14"/>
  <c r="AA56" i="14"/>
  <c r="AA51" i="14"/>
  <c r="AA22" i="15"/>
  <c r="AA21" i="15"/>
  <c r="AA9" i="15"/>
  <c r="AA20" i="15"/>
  <c r="AA23" i="15"/>
  <c r="AA24" i="15"/>
  <c r="AA36" i="15"/>
  <c r="AA26" i="15"/>
  <c r="AA30" i="15"/>
  <c r="AA45" i="15"/>
  <c r="AA48" i="15"/>
  <c r="AA33" i="15"/>
  <c r="AA39" i="15"/>
  <c r="AA40" i="15"/>
  <c r="AA19" i="15"/>
  <c r="AA25" i="15"/>
  <c r="AA41" i="14"/>
  <c r="AA42" i="14"/>
  <c r="J10" i="2"/>
  <c r="AA7" i="16" s="1"/>
  <c r="Q44" i="2"/>
  <c r="R43" i="2"/>
  <c r="S43" i="2" s="1"/>
  <c r="AA47" i="15" l="1"/>
  <c r="AA38" i="15"/>
  <c r="AA46" i="15"/>
  <c r="AA32" i="15"/>
  <c r="AA44" i="15"/>
  <c r="AA65" i="14"/>
  <c r="AA31" i="15"/>
  <c r="AA68" i="14"/>
  <c r="AA27" i="15"/>
  <c r="AA63" i="14"/>
  <c r="AA61" i="14"/>
  <c r="AA60" i="14"/>
  <c r="AA11" i="15"/>
  <c r="AA35" i="15"/>
  <c r="AA28" i="15"/>
  <c r="AA64" i="14"/>
  <c r="AA52" i="14"/>
  <c r="AA77" i="14"/>
  <c r="AA50" i="14"/>
  <c r="AA55" i="14"/>
  <c r="AA59" i="14"/>
  <c r="AA66" i="14"/>
  <c r="AA71" i="14"/>
  <c r="AA78" i="14"/>
  <c r="AA54" i="14"/>
  <c r="AA70" i="14"/>
  <c r="AA76" i="14"/>
  <c r="AA80" i="14"/>
  <c r="AA58" i="14"/>
  <c r="AA67" i="14"/>
  <c r="AA62" i="14"/>
  <c r="AA72" i="14"/>
  <c r="AA53" i="14"/>
  <c r="AA74" i="14"/>
  <c r="AA13" i="15"/>
  <c r="AA56" i="15"/>
  <c r="AA42" i="15"/>
  <c r="AA76" i="15"/>
  <c r="AA78" i="15"/>
  <c r="AA77" i="15"/>
  <c r="AA75" i="15"/>
  <c r="AA80" i="15"/>
  <c r="AA74" i="15"/>
  <c r="AA41" i="15"/>
  <c r="AA19" i="16"/>
  <c r="AA38" i="16"/>
  <c r="AA46" i="16"/>
  <c r="AA22" i="16"/>
  <c r="AA31" i="16"/>
  <c r="AA39" i="16"/>
  <c r="AA28" i="16"/>
  <c r="AA40" i="16"/>
  <c r="AA21" i="16"/>
  <c r="AA30" i="16"/>
  <c r="AA24" i="16"/>
  <c r="AA11" i="16"/>
  <c r="AA44" i="16"/>
  <c r="AA20" i="16"/>
  <c r="AA47" i="16"/>
  <c r="AA36" i="16"/>
  <c r="AA9" i="16"/>
  <c r="AA23" i="16"/>
  <c r="AA25" i="16"/>
  <c r="AA26" i="16"/>
  <c r="AA27" i="16"/>
  <c r="AA33" i="16"/>
  <c r="AA35" i="16"/>
  <c r="AA48" i="16"/>
  <c r="AA34" i="16"/>
  <c r="AA45" i="16"/>
  <c r="AA32" i="16"/>
  <c r="AA71" i="15"/>
  <c r="AA59" i="15"/>
  <c r="AA61" i="15"/>
  <c r="AA60" i="15"/>
  <c r="AA67" i="15"/>
  <c r="AA64" i="15"/>
  <c r="AA58" i="15"/>
  <c r="AA65" i="15"/>
  <c r="AA72" i="15"/>
  <c r="AA54" i="15"/>
  <c r="AA55" i="15"/>
  <c r="AA50" i="15"/>
  <c r="AA63" i="15"/>
  <c r="AA68" i="15"/>
  <c r="AA70" i="15"/>
  <c r="AA51" i="15"/>
  <c r="AA66" i="15"/>
  <c r="AA62" i="15"/>
  <c r="AA53" i="15"/>
  <c r="AA52" i="15"/>
  <c r="AA14" i="14"/>
  <c r="Q45" i="2"/>
  <c r="R44" i="2"/>
  <c r="S44" i="2" s="1"/>
  <c r="AA14" i="15" l="1"/>
  <c r="AA81" i="14"/>
  <c r="AA13" i="16"/>
  <c r="AA56" i="16"/>
  <c r="AA81" i="15"/>
  <c r="AA42" i="16"/>
  <c r="AA80" i="16"/>
  <c r="AA78" i="16"/>
  <c r="AA74" i="16"/>
  <c r="AA75" i="16"/>
  <c r="AA77" i="16"/>
  <c r="AA76" i="16"/>
  <c r="AA16" i="15"/>
  <c r="AA41" i="16"/>
  <c r="AA71" i="16"/>
  <c r="AA59" i="16"/>
  <c r="AA61" i="16"/>
  <c r="AA60" i="16"/>
  <c r="AA67" i="16"/>
  <c r="AA68" i="16"/>
  <c r="AA53" i="16"/>
  <c r="AA58" i="16"/>
  <c r="AA55" i="16"/>
  <c r="AA65" i="16"/>
  <c r="AA66" i="16"/>
  <c r="AA70" i="16"/>
  <c r="AA54" i="16"/>
  <c r="AA51" i="16"/>
  <c r="AA52" i="16"/>
  <c r="AA63" i="16"/>
  <c r="AA72" i="16"/>
  <c r="AA64" i="16"/>
  <c r="AA62" i="16"/>
  <c r="AA50" i="16"/>
  <c r="AA16" i="14"/>
  <c r="Q46" i="2"/>
  <c r="R45" i="2"/>
  <c r="S45" i="2" s="1"/>
  <c r="AA83" i="14" l="1"/>
  <c r="AA83" i="15"/>
  <c r="AA81" i="16"/>
  <c r="AA14" i="16"/>
  <c r="Q47" i="2"/>
  <c r="R46" i="2"/>
  <c r="S46" i="2" s="1"/>
  <c r="AA16" i="16" l="1"/>
  <c r="AA83" i="16" s="1"/>
  <c r="R47" i="2"/>
  <c r="S47" i="2" s="1"/>
  <c r="Q48" i="2"/>
  <c r="Q49" i="2" l="1"/>
  <c r="R48" i="2"/>
  <c r="S48" i="2" s="1"/>
  <c r="Q50" i="2" l="1"/>
  <c r="R49" i="2"/>
  <c r="S49" i="2" s="1"/>
  <c r="R50" i="2" l="1"/>
  <c r="S50" i="2" s="1"/>
  <c r="Q51" i="2"/>
  <c r="Q52" i="2" l="1"/>
  <c r="R51" i="2"/>
  <c r="S51" i="2" s="1"/>
  <c r="Q53" i="2" l="1"/>
  <c r="R52" i="2"/>
  <c r="S52" i="2" s="1"/>
  <c r="R53" i="2" l="1"/>
  <c r="S53" i="2" s="1"/>
  <c r="Q54" i="2"/>
  <c r="Q55" i="2" l="1"/>
  <c r="R54" i="2"/>
  <c r="S54" i="2" s="1"/>
  <c r="Q56" i="2" l="1"/>
  <c r="R55" i="2"/>
  <c r="S55" i="2" s="1"/>
  <c r="R56" i="2" l="1"/>
  <c r="S56" i="2" s="1"/>
  <c r="Q57" i="2"/>
  <c r="Q58" i="2" l="1"/>
  <c r="R57" i="2"/>
  <c r="S57" i="2" s="1"/>
  <c r="Q59" i="2" l="1"/>
  <c r="R58" i="2"/>
  <c r="S58" i="2" s="1"/>
  <c r="R59" i="2" l="1"/>
  <c r="S59" i="2" s="1"/>
  <c r="Q60" i="2"/>
  <c r="R60" i="2" l="1"/>
  <c r="S60" i="2" s="1"/>
  <c r="Q61" i="2"/>
  <c r="Q62" i="2" l="1"/>
  <c r="R61" i="2"/>
  <c r="S61" i="2" s="1"/>
  <c r="Q63" i="2" l="1"/>
  <c r="R62" i="2"/>
  <c r="S62" i="2" s="1"/>
  <c r="Q64" i="2" l="1"/>
  <c r="R63" i="2"/>
  <c r="S63" i="2" s="1"/>
  <c r="R64" i="2" l="1"/>
  <c r="S64" i="2" s="1"/>
  <c r="Q65" i="2"/>
  <c r="Q66" i="2" l="1"/>
  <c r="R65" i="2"/>
  <c r="S65" i="2" s="1"/>
  <c r="R66" i="2" l="1"/>
  <c r="S66" i="2" s="1"/>
  <c r="Q67" i="2"/>
  <c r="Q68" i="2" l="1"/>
  <c r="Q71" i="2" s="1"/>
  <c r="R67" i="2"/>
  <c r="S67" i="2" s="1"/>
  <c r="Q69" i="2" l="1"/>
  <c r="R68" i="2"/>
  <c r="S68" i="2" s="1"/>
  <c r="R69" i="2" l="1"/>
  <c r="S70" i="2" l="1"/>
  <c r="E11" i="2" s="1"/>
  <c r="AT37" i="14" s="1"/>
  <c r="AT38" i="14" s="1"/>
  <c r="S69" i="2"/>
  <c r="AT37" i="15"/>
  <c r="AT38" i="15" s="1"/>
  <c r="AT37" i="16"/>
  <c r="AT38" i="16" s="1"/>
  <c r="AB1" i="15"/>
  <c r="AB1" i="14"/>
  <c r="AB1" i="16"/>
  <c r="H11" i="2"/>
  <c r="AB7" i="14" s="1"/>
  <c r="Q72" i="2"/>
  <c r="AB11" i="14" l="1"/>
  <c r="AB45" i="14"/>
  <c r="AB46" i="14"/>
  <c r="AB47" i="14"/>
  <c r="AB48" i="14"/>
  <c r="AB44" i="14"/>
  <c r="AB38" i="14"/>
  <c r="AB39" i="14"/>
  <c r="AB40" i="14"/>
  <c r="AB30" i="14"/>
  <c r="AB31" i="14"/>
  <c r="AB32" i="14"/>
  <c r="AB33" i="14"/>
  <c r="AB34" i="14"/>
  <c r="AB35" i="14"/>
  <c r="AB36" i="14"/>
  <c r="AB20" i="14"/>
  <c r="AB24" i="14"/>
  <c r="AB28" i="14"/>
  <c r="AB23" i="14"/>
  <c r="AB27" i="14"/>
  <c r="AB19" i="14"/>
  <c r="AB22" i="14"/>
  <c r="AB26" i="14"/>
  <c r="AB25" i="14"/>
  <c r="AB21" i="14"/>
  <c r="AB9" i="14"/>
  <c r="I11" i="2"/>
  <c r="AB7" i="15" s="1"/>
  <c r="R71" i="2"/>
  <c r="S71" i="2" s="1"/>
  <c r="R72" i="2"/>
  <c r="S72" i="2" s="1"/>
  <c r="Q73" i="2"/>
  <c r="AB80" i="14" l="1"/>
  <c r="AB13" i="14"/>
  <c r="AB56" i="14"/>
  <c r="AB52" i="14"/>
  <c r="AB53" i="14"/>
  <c r="AB54" i="14"/>
  <c r="AB74" i="14"/>
  <c r="AB71" i="14"/>
  <c r="AB75" i="14"/>
  <c r="AB76" i="14"/>
  <c r="AB70" i="14"/>
  <c r="AB51" i="14"/>
  <c r="AB77" i="14"/>
  <c r="AB78" i="14"/>
  <c r="AB72" i="14"/>
  <c r="AB36" i="15"/>
  <c r="AB38" i="15"/>
  <c r="AB21" i="15"/>
  <c r="AB9" i="15"/>
  <c r="AB24" i="15"/>
  <c r="AB11" i="15"/>
  <c r="AB47" i="15"/>
  <c r="AB32" i="15"/>
  <c r="AB31" i="15"/>
  <c r="AB30" i="15"/>
  <c r="AB28" i="15"/>
  <c r="AB23" i="15"/>
  <c r="AB34" i="15"/>
  <c r="AB22" i="15"/>
  <c r="AB25" i="15"/>
  <c r="AB26" i="15"/>
  <c r="AB20" i="15"/>
  <c r="AB35" i="15"/>
  <c r="AB46" i="15"/>
  <c r="AB33" i="15"/>
  <c r="AB39" i="15"/>
  <c r="AB19" i="15"/>
  <c r="AB40" i="15"/>
  <c r="AB27" i="15"/>
  <c r="AB44" i="15"/>
  <c r="AB48" i="15"/>
  <c r="AB45" i="15"/>
  <c r="AB55" i="14"/>
  <c r="AB61" i="14"/>
  <c r="AB65" i="14"/>
  <c r="AB60" i="14"/>
  <c r="AB64" i="14"/>
  <c r="AB68" i="14"/>
  <c r="AB59" i="14"/>
  <c r="AB63" i="14"/>
  <c r="AB62" i="14"/>
  <c r="AB67" i="14"/>
  <c r="AB58" i="14"/>
  <c r="AB66" i="14"/>
  <c r="AB41" i="14"/>
  <c r="AB50" i="14"/>
  <c r="AB42" i="14"/>
  <c r="J11" i="2"/>
  <c r="AB7" i="16" s="1"/>
  <c r="R73" i="2"/>
  <c r="S73" i="2" s="1"/>
  <c r="Q74" i="2"/>
  <c r="AB81" i="14" l="1"/>
  <c r="AB13" i="15"/>
  <c r="AB56" i="15"/>
  <c r="AB42" i="15"/>
  <c r="AB75" i="15"/>
  <c r="AB77" i="15"/>
  <c r="AB76" i="15"/>
  <c r="AB80" i="15"/>
  <c r="AB78" i="15"/>
  <c r="AB74" i="15"/>
  <c r="AB39" i="16"/>
  <c r="AB46" i="16"/>
  <c r="AB20" i="16"/>
  <c r="AB9" i="16"/>
  <c r="AB25" i="16"/>
  <c r="AB32" i="16"/>
  <c r="AB33" i="16"/>
  <c r="AB45" i="16"/>
  <c r="AB19" i="16"/>
  <c r="AB28" i="16"/>
  <c r="AB36" i="16"/>
  <c r="AB47" i="16"/>
  <c r="AB27" i="16"/>
  <c r="AB35" i="16"/>
  <c r="AB48" i="16"/>
  <c r="AB44" i="16"/>
  <c r="AB26" i="16"/>
  <c r="AB34" i="16"/>
  <c r="AB24" i="16"/>
  <c r="AB21" i="16"/>
  <c r="AB22" i="16"/>
  <c r="AB11" i="16"/>
  <c r="AB30" i="16"/>
  <c r="AB40" i="16"/>
  <c r="AB23" i="16"/>
  <c r="AB31" i="16"/>
  <c r="AB38" i="16"/>
  <c r="AB60" i="15"/>
  <c r="AB66" i="15"/>
  <c r="AB62" i="15"/>
  <c r="AB61" i="15"/>
  <c r="AB53" i="15"/>
  <c r="AB55" i="15"/>
  <c r="AB71" i="15"/>
  <c r="AB59" i="15"/>
  <c r="AB70" i="15"/>
  <c r="AB67" i="15"/>
  <c r="AB52" i="15"/>
  <c r="AB68" i="15"/>
  <c r="AB58" i="15"/>
  <c r="AB65" i="15"/>
  <c r="AB50" i="15"/>
  <c r="AB72" i="15"/>
  <c r="AB64" i="15"/>
  <c r="AB63" i="15"/>
  <c r="AB51" i="15"/>
  <c r="AB54" i="15"/>
  <c r="AB41" i="15"/>
  <c r="AB14" i="14"/>
  <c r="R74" i="2"/>
  <c r="S74" i="2" s="1"/>
  <c r="Q75" i="2"/>
  <c r="AB13" i="16" l="1"/>
  <c r="AB56" i="16"/>
  <c r="AB81" i="15"/>
  <c r="AB41" i="16"/>
  <c r="AB77" i="16"/>
  <c r="AB75" i="16"/>
  <c r="AB80" i="16"/>
  <c r="AB78" i="16"/>
  <c r="AB76" i="16"/>
  <c r="AB74" i="16"/>
  <c r="AB42" i="16"/>
  <c r="AB14" i="15"/>
  <c r="AB60" i="16"/>
  <c r="AB70" i="16"/>
  <c r="AB71" i="16"/>
  <c r="AB59" i="16"/>
  <c r="AB52" i="16"/>
  <c r="AB62" i="16"/>
  <c r="AB66" i="16"/>
  <c r="AB67" i="16"/>
  <c r="AB55" i="16"/>
  <c r="AB68" i="16"/>
  <c r="AB58" i="16"/>
  <c r="AB54" i="16"/>
  <c r="AB63" i="16"/>
  <c r="AB51" i="16"/>
  <c r="AB65" i="16"/>
  <c r="AB72" i="16"/>
  <c r="AB50" i="16"/>
  <c r="AB61" i="16"/>
  <c r="AB64" i="16"/>
  <c r="AB53" i="16"/>
  <c r="AB16" i="14"/>
  <c r="AB83" i="14" s="1"/>
  <c r="Q76" i="2"/>
  <c r="R75" i="2"/>
  <c r="S75" i="2" s="1"/>
  <c r="AB81" i="16" l="1"/>
  <c r="AB14" i="16"/>
  <c r="AB16" i="15"/>
  <c r="AB83" i="15" s="1"/>
  <c r="R76" i="2"/>
  <c r="S76" i="2" s="1"/>
  <c r="Q77" i="2"/>
  <c r="AB16" i="16" l="1"/>
  <c r="AB83" i="16" s="1"/>
  <c r="Q78" i="2"/>
  <c r="R77" i="2"/>
  <c r="S77" i="2" s="1"/>
  <c r="Q79" i="2" l="1"/>
  <c r="R78" i="2"/>
  <c r="S78" i="2" s="1"/>
  <c r="Q80" i="2" l="1"/>
  <c r="R79" i="2"/>
  <c r="S79" i="2" s="1"/>
  <c r="Q81" i="2" l="1"/>
  <c r="R80" i="2"/>
  <c r="S80" i="2" s="1"/>
  <c r="Q82" i="2" l="1"/>
  <c r="R81" i="2"/>
  <c r="S81" i="2" s="1"/>
  <c r="Q83" i="2" l="1"/>
  <c r="R82" i="2"/>
  <c r="S82" i="2" s="1"/>
  <c r="Q84" i="2" l="1"/>
  <c r="R83" i="2"/>
  <c r="S83" i="2" s="1"/>
  <c r="Q85" i="2" l="1"/>
  <c r="R84" i="2"/>
  <c r="S84" i="2" s="1"/>
  <c r="Q86" i="2" l="1"/>
  <c r="R85" i="2"/>
  <c r="S85" i="2" s="1"/>
  <c r="Q87" i="2" l="1"/>
  <c r="R86" i="2"/>
  <c r="S86" i="2" s="1"/>
  <c r="Q88" i="2" l="1"/>
  <c r="R87" i="2"/>
  <c r="S87" i="2" s="1"/>
  <c r="Q89" i="2" l="1"/>
  <c r="R88" i="2"/>
  <c r="S88" i="2" s="1"/>
  <c r="Q90" i="2" l="1"/>
  <c r="R89" i="2"/>
  <c r="S89" i="2" s="1"/>
  <c r="R90" i="2" l="1"/>
  <c r="S90" i="2" s="1"/>
  <c r="Q91" i="2"/>
  <c r="R91" i="2" l="1"/>
  <c r="S91" i="2" s="1"/>
  <c r="Q92" i="2"/>
  <c r="Q93" i="2" l="1"/>
  <c r="R92" i="2"/>
  <c r="S92" i="2" s="1"/>
  <c r="Q94" i="2" l="1"/>
  <c r="R93" i="2"/>
  <c r="S93" i="2" s="1"/>
  <c r="Q95" i="2" l="1"/>
  <c r="R94" i="2"/>
  <c r="S94" i="2" s="1"/>
  <c r="Q96" i="2" l="1"/>
  <c r="R95" i="2"/>
  <c r="S95" i="2" s="1"/>
  <c r="Q97" i="2" l="1"/>
  <c r="R96" i="2"/>
  <c r="S96" i="2" s="1"/>
  <c r="Q98" i="2" l="1"/>
  <c r="R97" i="2"/>
  <c r="S97" i="2" s="1"/>
  <c r="Q99" i="2" l="1"/>
  <c r="R98" i="2"/>
  <c r="S98" i="2" s="1"/>
  <c r="Q100" i="2" l="1"/>
  <c r="R99" i="2"/>
  <c r="S99" i="2" s="1"/>
  <c r="R100" i="2" l="1"/>
  <c r="S100" i="2" s="1"/>
  <c r="Q101" i="2"/>
  <c r="Q103" i="2" l="1"/>
  <c r="R101" i="2"/>
  <c r="S101" i="2" l="1"/>
  <c r="S102" i="2" s="1"/>
  <c r="E12" i="2" s="1"/>
  <c r="Q104" i="2"/>
  <c r="R103" i="2"/>
  <c r="S103" i="2" s="1"/>
  <c r="AU37" i="15" l="1"/>
  <c r="AU38" i="15" s="1"/>
  <c r="H12" i="2"/>
  <c r="AC7" i="14" s="1"/>
  <c r="AC44" i="14" s="1"/>
  <c r="AC1" i="14"/>
  <c r="AU37" i="14"/>
  <c r="AU38" i="14" s="1"/>
  <c r="AC1" i="16"/>
  <c r="AC1" i="15"/>
  <c r="AU37" i="16"/>
  <c r="AU38" i="16" s="1"/>
  <c r="R104" i="2"/>
  <c r="S104" i="2" s="1"/>
  <c r="Q105" i="2"/>
  <c r="AC11" i="14" l="1"/>
  <c r="AC19" i="14"/>
  <c r="AC27" i="14"/>
  <c r="AC20" i="14"/>
  <c r="AC22" i="14"/>
  <c r="AC25" i="14"/>
  <c r="AC34" i="14"/>
  <c r="AC9" i="14"/>
  <c r="AC74" i="14" s="1"/>
  <c r="AC23" i="14"/>
  <c r="AC32" i="14"/>
  <c r="AC28" i="14"/>
  <c r="AC36" i="14"/>
  <c r="AC40" i="14"/>
  <c r="I12" i="2"/>
  <c r="AC7" i="15" s="1"/>
  <c r="AC45" i="15" s="1"/>
  <c r="AC26" i="14"/>
  <c r="AC24" i="14"/>
  <c r="AC35" i="14"/>
  <c r="AC38" i="14"/>
  <c r="AC21" i="14"/>
  <c r="AC33" i="14"/>
  <c r="AC47" i="14"/>
  <c r="AC31" i="14"/>
  <c r="AC46" i="14"/>
  <c r="AC39" i="14"/>
  <c r="AC45" i="14"/>
  <c r="AC30" i="14"/>
  <c r="AC48" i="14"/>
  <c r="AC80" i="14"/>
  <c r="AC13" i="14"/>
  <c r="AC56" i="14"/>
  <c r="AC51" i="14"/>
  <c r="AC72" i="14"/>
  <c r="Q106" i="2"/>
  <c r="R105" i="2"/>
  <c r="S105" i="2" s="1"/>
  <c r="AC42" i="14" l="1"/>
  <c r="AC68" i="14"/>
  <c r="AC50" i="14"/>
  <c r="AC67" i="14"/>
  <c r="AC60" i="14"/>
  <c r="AC65" i="14"/>
  <c r="AC55" i="14"/>
  <c r="AC77" i="14"/>
  <c r="AC76" i="14"/>
  <c r="AC41" i="14"/>
  <c r="AC63" i="14"/>
  <c r="AC61" i="14"/>
  <c r="AC52" i="14"/>
  <c r="AC59" i="14"/>
  <c r="AC62" i="14"/>
  <c r="AC53" i="14"/>
  <c r="AC38" i="15"/>
  <c r="AC64" i="14"/>
  <c r="AC58" i="14"/>
  <c r="AC70" i="14"/>
  <c r="AC75" i="14"/>
  <c r="AC71" i="14"/>
  <c r="AC66" i="14"/>
  <c r="AC78" i="14"/>
  <c r="AC54" i="14"/>
  <c r="AC40" i="15"/>
  <c r="AC21" i="15"/>
  <c r="AC33" i="15"/>
  <c r="AC35" i="15"/>
  <c r="AC32" i="15"/>
  <c r="J12" i="2"/>
  <c r="AC7" i="16" s="1"/>
  <c r="AC34" i="16" s="1"/>
  <c r="AC20" i="15"/>
  <c r="AC11" i="15"/>
  <c r="AC25" i="15"/>
  <c r="AC19" i="15"/>
  <c r="AC28" i="15"/>
  <c r="AC46" i="15"/>
  <c r="AC39" i="15"/>
  <c r="AC44" i="15"/>
  <c r="AC22" i="15"/>
  <c r="AC24" i="15"/>
  <c r="AC31" i="15"/>
  <c r="AC30" i="15"/>
  <c r="AC26" i="15"/>
  <c r="AC23" i="15"/>
  <c r="AC34" i="15"/>
  <c r="AC36" i="15"/>
  <c r="AC48" i="15"/>
  <c r="AC47" i="15"/>
  <c r="AC9" i="15"/>
  <c r="AC77" i="15" s="1"/>
  <c r="AC27" i="15"/>
  <c r="AC56" i="15"/>
  <c r="AC13" i="15"/>
  <c r="AC42" i="15"/>
  <c r="AC59" i="15"/>
  <c r="AC58" i="15"/>
  <c r="AC55" i="15"/>
  <c r="AC66" i="15"/>
  <c r="AC70" i="15"/>
  <c r="AC62" i="15"/>
  <c r="AC14" i="14"/>
  <c r="R106" i="2"/>
  <c r="S106" i="2" s="1"/>
  <c r="Q107" i="2"/>
  <c r="AC71" i="15" l="1"/>
  <c r="AC61" i="15"/>
  <c r="AC81" i="14"/>
  <c r="AC75" i="15"/>
  <c r="AC41" i="15"/>
  <c r="AC68" i="15"/>
  <c r="AC50" i="15"/>
  <c r="AC54" i="15"/>
  <c r="AC53" i="15"/>
  <c r="AC60" i="15"/>
  <c r="AC63" i="15"/>
  <c r="AC64" i="15"/>
  <c r="AC72" i="15"/>
  <c r="AC51" i="15"/>
  <c r="AC40" i="16"/>
  <c r="AC65" i="15"/>
  <c r="AC9" i="16"/>
  <c r="AC59" i="16" s="1"/>
  <c r="AC23" i="16"/>
  <c r="AC30" i="16"/>
  <c r="AC24" i="16"/>
  <c r="AC28" i="16"/>
  <c r="AC47" i="16"/>
  <c r="AC45" i="16"/>
  <c r="AC22" i="16"/>
  <c r="AC31" i="16"/>
  <c r="AC21" i="16"/>
  <c r="AC20" i="16"/>
  <c r="AC36" i="16"/>
  <c r="AC33" i="16"/>
  <c r="AC26" i="16"/>
  <c r="AC27" i="16"/>
  <c r="AC46" i="16"/>
  <c r="AC67" i="15"/>
  <c r="AC48" i="16"/>
  <c r="AC52" i="15"/>
  <c r="AC35" i="16"/>
  <c r="AC25" i="16"/>
  <c r="AC78" i="15"/>
  <c r="AC39" i="16"/>
  <c r="AC44" i="16"/>
  <c r="AC19" i="16"/>
  <c r="AC32" i="16"/>
  <c r="AC11" i="16"/>
  <c r="AC38" i="16"/>
  <c r="AC74" i="15"/>
  <c r="AC76" i="15"/>
  <c r="AC80" i="15"/>
  <c r="AC56" i="16"/>
  <c r="AC13" i="16"/>
  <c r="AC14" i="15"/>
  <c r="AC16" i="14"/>
  <c r="R107" i="2"/>
  <c r="S107" i="2" s="1"/>
  <c r="Q108" i="2"/>
  <c r="AC83" i="14" l="1"/>
  <c r="AC80" i="16"/>
  <c r="AC75" i="16"/>
  <c r="AC77" i="16"/>
  <c r="AC76" i="16"/>
  <c r="AC41" i="16"/>
  <c r="AC74" i="16"/>
  <c r="AC78" i="16"/>
  <c r="AC70" i="16"/>
  <c r="AC62" i="16"/>
  <c r="AC42" i="16"/>
  <c r="AC64" i="16"/>
  <c r="AC67" i="16"/>
  <c r="AC63" i="16"/>
  <c r="AC68" i="16"/>
  <c r="AC52" i="16"/>
  <c r="AC81" i="16" s="1"/>
  <c r="AC60" i="16"/>
  <c r="AC54" i="16"/>
  <c r="AC53" i="16"/>
  <c r="AC66" i="16"/>
  <c r="AC65" i="16"/>
  <c r="AC51" i="16"/>
  <c r="AC72" i="16"/>
  <c r="AC50" i="16"/>
  <c r="AC58" i="16"/>
  <c r="AC71" i="16"/>
  <c r="AC55" i="16"/>
  <c r="AC61" i="16"/>
  <c r="AC81" i="15"/>
  <c r="AC14" i="16"/>
  <c r="AC16" i="15"/>
  <c r="R108" i="2"/>
  <c r="S108" i="2" s="1"/>
  <c r="Q109" i="2"/>
  <c r="AC83" i="15" l="1"/>
  <c r="AC16" i="16"/>
  <c r="AC83" i="16" s="1"/>
  <c r="Q110" i="2"/>
  <c r="R109" i="2"/>
  <c r="S109" i="2" s="1"/>
  <c r="Q111" i="2" l="1"/>
  <c r="R110" i="2"/>
  <c r="S110" i="2" s="1"/>
  <c r="Q112" i="2" l="1"/>
  <c r="R111" i="2"/>
  <c r="S111" i="2" s="1"/>
  <c r="Q113" i="2" l="1"/>
  <c r="R112" i="2"/>
  <c r="S112" i="2" s="1"/>
  <c r="Q114" i="2" l="1"/>
  <c r="R113" i="2"/>
  <c r="S113" i="2" s="1"/>
  <c r="Q115" i="2" l="1"/>
  <c r="R114" i="2"/>
  <c r="S114" i="2" s="1"/>
  <c r="R115" i="2" l="1"/>
  <c r="S115" i="2" s="1"/>
  <c r="Q116" i="2"/>
  <c r="Q117" i="2" l="1"/>
  <c r="R116" i="2"/>
  <c r="S116" i="2" s="1"/>
  <c r="Q118" i="2" l="1"/>
  <c r="R117" i="2"/>
  <c r="S117" i="2" s="1"/>
  <c r="Q119" i="2" l="1"/>
  <c r="R118" i="2"/>
  <c r="S118" i="2" s="1"/>
  <c r="Q120" i="2" l="1"/>
  <c r="R119" i="2"/>
  <c r="S119" i="2" s="1"/>
  <c r="Q121" i="2" l="1"/>
  <c r="R120" i="2"/>
  <c r="S120" i="2" s="1"/>
  <c r="Q122" i="2" l="1"/>
  <c r="R121" i="2"/>
  <c r="S121" i="2" s="1"/>
  <c r="Q123" i="2" l="1"/>
  <c r="R122" i="2"/>
  <c r="S122" i="2" s="1"/>
  <c r="Q124" i="2" l="1"/>
  <c r="R123" i="2"/>
  <c r="S123" i="2" s="1"/>
  <c r="Q125" i="2" l="1"/>
  <c r="R124" i="2"/>
  <c r="S124" i="2" s="1"/>
  <c r="Q126" i="2" l="1"/>
  <c r="R125" i="2"/>
  <c r="S125" i="2" s="1"/>
  <c r="Q127" i="2" l="1"/>
  <c r="R126" i="2"/>
  <c r="S126" i="2" s="1"/>
  <c r="Q128" i="2" l="1"/>
  <c r="R127" i="2"/>
  <c r="S127" i="2" s="1"/>
  <c r="Q129" i="2" l="1"/>
  <c r="R128" i="2"/>
  <c r="S128" i="2" s="1"/>
  <c r="Q130" i="2" l="1"/>
  <c r="R129" i="2"/>
  <c r="S129" i="2" s="1"/>
  <c r="Q131" i="2" l="1"/>
  <c r="R130" i="2"/>
  <c r="S130" i="2" s="1"/>
  <c r="Q132" i="2" l="1"/>
  <c r="R131" i="2"/>
  <c r="S131" i="2" s="1"/>
  <c r="R132" i="2" l="1"/>
  <c r="Q134" i="2"/>
  <c r="S132" i="2" l="1"/>
  <c r="S133" i="2" s="1"/>
  <c r="E13" i="2" s="1"/>
  <c r="Q135" i="2"/>
  <c r="R134" i="2"/>
  <c r="S134" i="2" s="1"/>
  <c r="AD1" i="16" l="1"/>
  <c r="H13" i="2"/>
  <c r="AD7" i="14" s="1"/>
  <c r="AD46" i="14" s="1"/>
  <c r="AD1" i="15"/>
  <c r="AV37" i="14"/>
  <c r="AV38" i="14" s="1"/>
  <c r="AV37" i="16"/>
  <c r="AV38" i="16" s="1"/>
  <c r="AV37" i="15"/>
  <c r="AV38" i="15" s="1"/>
  <c r="AD1" i="14"/>
  <c r="Q136" i="2"/>
  <c r="R135" i="2"/>
  <c r="S135" i="2" s="1"/>
  <c r="AD47" i="14" l="1"/>
  <c r="AD9" i="14"/>
  <c r="AD51" i="14" s="1"/>
  <c r="AD19" i="14"/>
  <c r="AD36" i="14"/>
  <c r="AD32" i="14"/>
  <c r="AD24" i="14"/>
  <c r="AD38" i="14"/>
  <c r="AD25" i="14"/>
  <c r="AD34" i="14"/>
  <c r="AD40" i="14"/>
  <c r="AD11" i="14"/>
  <c r="AD45" i="14"/>
  <c r="AD23" i="14"/>
  <c r="AD22" i="14"/>
  <c r="I13" i="2"/>
  <c r="AD7" i="15" s="1"/>
  <c r="AD11" i="15" s="1"/>
  <c r="AD28" i="14"/>
  <c r="AD21" i="14"/>
  <c r="AD30" i="14"/>
  <c r="AD33" i="14"/>
  <c r="AD39" i="14"/>
  <c r="AD48" i="14"/>
  <c r="AD27" i="14"/>
  <c r="AD20" i="14"/>
  <c r="AD26" i="14"/>
  <c r="AD35" i="14"/>
  <c r="AD31" i="14"/>
  <c r="AD44" i="14"/>
  <c r="AD80" i="14"/>
  <c r="AD13" i="14"/>
  <c r="AD56" i="14"/>
  <c r="AD72" i="14"/>
  <c r="AD52" i="14"/>
  <c r="Q137" i="2"/>
  <c r="R136" i="2"/>
  <c r="S136" i="2" s="1"/>
  <c r="AD41" i="14" l="1"/>
  <c r="AD42" i="14"/>
  <c r="AD64" i="14"/>
  <c r="AD68" i="14"/>
  <c r="AD60" i="14"/>
  <c r="AD65" i="14"/>
  <c r="AD61" i="14"/>
  <c r="AD58" i="14"/>
  <c r="AD66" i="14"/>
  <c r="AD62" i="14"/>
  <c r="AD67" i="14"/>
  <c r="AD63" i="14"/>
  <c r="AD55" i="14"/>
  <c r="AD70" i="14"/>
  <c r="AD78" i="14"/>
  <c r="AD75" i="14"/>
  <c r="AD50" i="14"/>
  <c r="AD71" i="14"/>
  <c r="AD74" i="14"/>
  <c r="AD53" i="14"/>
  <c r="AD21" i="15"/>
  <c r="AD76" i="14"/>
  <c r="AD59" i="14"/>
  <c r="AD77" i="14"/>
  <c r="AD54" i="14"/>
  <c r="AD31" i="15"/>
  <c r="AD34" i="15"/>
  <c r="AD26" i="15"/>
  <c r="AD45" i="15"/>
  <c r="AD28" i="15"/>
  <c r="AD39" i="15"/>
  <c r="J13" i="2"/>
  <c r="AD7" i="16" s="1"/>
  <c r="AD36" i="16" s="1"/>
  <c r="AD9" i="15"/>
  <c r="AD77" i="15" s="1"/>
  <c r="AD25" i="15"/>
  <c r="AD19" i="15"/>
  <c r="AD33" i="15"/>
  <c r="AD24" i="15"/>
  <c r="AD47" i="15"/>
  <c r="AD40" i="15"/>
  <c r="AD27" i="15"/>
  <c r="AD48" i="15"/>
  <c r="AD22" i="15"/>
  <c r="AD30" i="15"/>
  <c r="AD32" i="15"/>
  <c r="AD46" i="15"/>
  <c r="AD20" i="15"/>
  <c r="AD38" i="15"/>
  <c r="AD44" i="15"/>
  <c r="AD36" i="15"/>
  <c r="AD35" i="15"/>
  <c r="AD23" i="15"/>
  <c r="AD13" i="15"/>
  <c r="AD56" i="15"/>
  <c r="AD14" i="14"/>
  <c r="R137" i="2"/>
  <c r="S137" i="2" s="1"/>
  <c r="Q138" i="2"/>
  <c r="AD81" i="14" l="1"/>
  <c r="AD35" i="16"/>
  <c r="AD46" i="16"/>
  <c r="AD39" i="16"/>
  <c r="AD71" i="15"/>
  <c r="AD45" i="16"/>
  <c r="AD21" i="16"/>
  <c r="AD34" i="16"/>
  <c r="AD25" i="16"/>
  <c r="AD48" i="16"/>
  <c r="AD26" i="16"/>
  <c r="AD30" i="16"/>
  <c r="AD27" i="16"/>
  <c r="AD24" i="16"/>
  <c r="AD58" i="15"/>
  <c r="AD41" i="15"/>
  <c r="AD59" i="15"/>
  <c r="AD42" i="15"/>
  <c r="AD47" i="16"/>
  <c r="AD38" i="16"/>
  <c r="AD11" i="16"/>
  <c r="AD28" i="16"/>
  <c r="AD55" i="15"/>
  <c r="AD40" i="16"/>
  <c r="AD19" i="16"/>
  <c r="AD32" i="16"/>
  <c r="AD60" i="15"/>
  <c r="AD44" i="16"/>
  <c r="AD31" i="16"/>
  <c r="AD22" i="16"/>
  <c r="AD67" i="15"/>
  <c r="AD63" i="15"/>
  <c r="AD72" i="15"/>
  <c r="AD20" i="16"/>
  <c r="AD33" i="16"/>
  <c r="AD9" i="16"/>
  <c r="AD75" i="16" s="1"/>
  <c r="AD23" i="16"/>
  <c r="AD66" i="15"/>
  <c r="AD62" i="15"/>
  <c r="AD65" i="15"/>
  <c r="AD52" i="15"/>
  <c r="AD50" i="15"/>
  <c r="AD53" i="15"/>
  <c r="AD64" i="15"/>
  <c r="AD74" i="15"/>
  <c r="AD76" i="15"/>
  <c r="AD80" i="15"/>
  <c r="AD75" i="15"/>
  <c r="AD51" i="15"/>
  <c r="AD68" i="15"/>
  <c r="AD54" i="15"/>
  <c r="AD70" i="15"/>
  <c r="AD61" i="15"/>
  <c r="AD78" i="15"/>
  <c r="AD13" i="16"/>
  <c r="AD56" i="16"/>
  <c r="AD41" i="16"/>
  <c r="AD80" i="16"/>
  <c r="AD61" i="16"/>
  <c r="AD59" i="16"/>
  <c r="AD53" i="16"/>
  <c r="AD60" i="16"/>
  <c r="AD50" i="16"/>
  <c r="AD52" i="16"/>
  <c r="AD42" i="16"/>
  <c r="AD14" i="15"/>
  <c r="AD16" i="14"/>
  <c r="AD83" i="14" s="1"/>
  <c r="Q139" i="2"/>
  <c r="R138" i="2"/>
  <c r="S138" i="2" s="1"/>
  <c r="AD54" i="16" l="1"/>
  <c r="AD71" i="16"/>
  <c r="AD65" i="16"/>
  <c r="AD76" i="16"/>
  <c r="AD63" i="16"/>
  <c r="AD68" i="16"/>
  <c r="AD70" i="16"/>
  <c r="AD77" i="16"/>
  <c r="AD62" i="16"/>
  <c r="AD67" i="16"/>
  <c r="AD64" i="16"/>
  <c r="AD74" i="16"/>
  <c r="AD51" i="16"/>
  <c r="AD66" i="16"/>
  <c r="AD55" i="16"/>
  <c r="AD58" i="16"/>
  <c r="AD72" i="16"/>
  <c r="AD78" i="16"/>
  <c r="AD81" i="15"/>
  <c r="AD16" i="15"/>
  <c r="AD14" i="16"/>
  <c r="Q140" i="2"/>
  <c r="R139" i="2"/>
  <c r="S139" i="2" s="1"/>
  <c r="AD81" i="16" l="1"/>
  <c r="AD83" i="15"/>
  <c r="AD16" i="16"/>
  <c r="Q141" i="2"/>
  <c r="R140" i="2"/>
  <c r="S140" i="2" s="1"/>
  <c r="AD83" i="16" l="1"/>
  <c r="Q142" i="2"/>
  <c r="R141" i="2"/>
  <c r="S141" i="2" s="1"/>
  <c r="Q143" i="2" l="1"/>
  <c r="R142" i="2"/>
  <c r="S142" i="2" s="1"/>
  <c r="Q144" i="2" l="1"/>
  <c r="R143" i="2"/>
  <c r="S143" i="2" s="1"/>
  <c r="Q145" i="2" l="1"/>
  <c r="R144" i="2"/>
  <c r="S144" i="2" s="1"/>
  <c r="Q146" i="2" l="1"/>
  <c r="R145" i="2"/>
  <c r="S145" i="2" s="1"/>
  <c r="Q147" i="2" l="1"/>
  <c r="R146" i="2"/>
  <c r="S146" i="2" s="1"/>
  <c r="Q148" i="2" l="1"/>
  <c r="R147" i="2"/>
  <c r="S147" i="2" s="1"/>
  <c r="Q149" i="2" l="1"/>
  <c r="R148" i="2"/>
  <c r="S148" i="2" s="1"/>
  <c r="Q150" i="2" l="1"/>
  <c r="R149" i="2"/>
  <c r="S149" i="2" s="1"/>
  <c r="Q151" i="2" l="1"/>
  <c r="R150" i="2"/>
  <c r="S150" i="2" s="1"/>
  <c r="Q152" i="2" l="1"/>
  <c r="R151" i="2"/>
  <c r="S151" i="2" s="1"/>
  <c r="Q153" i="2" l="1"/>
  <c r="R152" i="2"/>
  <c r="S152" i="2" s="1"/>
  <c r="Q154" i="2" l="1"/>
  <c r="R153" i="2"/>
  <c r="S153" i="2" s="1"/>
  <c r="Q155" i="2" l="1"/>
  <c r="R154" i="2"/>
  <c r="S154" i="2" s="1"/>
  <c r="Q156" i="2" l="1"/>
  <c r="R155" i="2"/>
  <c r="S155" i="2" s="1"/>
  <c r="Q157" i="2" l="1"/>
  <c r="R156" i="2"/>
  <c r="S156" i="2" s="1"/>
  <c r="Q158" i="2" l="1"/>
  <c r="R157" i="2"/>
  <c r="S157" i="2" s="1"/>
  <c r="Q159" i="2" l="1"/>
  <c r="R158" i="2"/>
  <c r="S158" i="2" s="1"/>
  <c r="Q160" i="2" l="1"/>
  <c r="R159" i="2"/>
  <c r="S159" i="2" s="1"/>
  <c r="Q161" i="2" l="1"/>
  <c r="R160" i="2"/>
  <c r="S160" i="2" s="1"/>
  <c r="Q162" i="2" l="1"/>
  <c r="R161" i="2"/>
  <c r="S161" i="2" s="1"/>
  <c r="Q163" i="2" l="1"/>
  <c r="R162" i="2"/>
  <c r="S162" i="2" s="1"/>
  <c r="Q164" i="2" l="1"/>
  <c r="R163" i="2"/>
  <c r="S163" i="2" s="1"/>
  <c r="Q166" i="2" l="1"/>
  <c r="R164" i="2"/>
  <c r="S164" i="2" l="1"/>
  <c r="S165" i="2" s="1"/>
  <c r="E14" i="2" s="1"/>
  <c r="Q167" i="2"/>
  <c r="R166" i="2"/>
  <c r="S166" i="2" s="1"/>
  <c r="AE1" i="15" l="1"/>
  <c r="H14" i="2"/>
  <c r="AE7" i="14" s="1"/>
  <c r="AE46" i="14" s="1"/>
  <c r="AE1" i="14"/>
  <c r="AW37" i="14"/>
  <c r="AW38" i="14" s="1"/>
  <c r="AW37" i="16"/>
  <c r="AW38" i="16" s="1"/>
  <c r="AE1" i="16"/>
  <c r="AW37" i="15"/>
  <c r="AW38" i="15" s="1"/>
  <c r="Q168" i="2"/>
  <c r="R167" i="2"/>
  <c r="S167" i="2" s="1"/>
  <c r="AE31" i="14" l="1"/>
  <c r="AE9" i="14"/>
  <c r="AE75" i="14" s="1"/>
  <c r="AE25" i="14"/>
  <c r="AE22" i="14"/>
  <c r="AE35" i="14"/>
  <c r="AE28" i="14"/>
  <c r="AE19" i="14"/>
  <c r="AE23" i="14"/>
  <c r="AE33" i="14"/>
  <c r="AE38" i="14"/>
  <c r="AE11" i="14"/>
  <c r="AE45" i="14"/>
  <c r="AE39" i="14"/>
  <c r="AE47" i="14"/>
  <c r="I14" i="2"/>
  <c r="AE7" i="15" s="1"/>
  <c r="AE33" i="15" s="1"/>
  <c r="AE20" i="14"/>
  <c r="AE26" i="14"/>
  <c r="AE36" i="14"/>
  <c r="AE32" i="14"/>
  <c r="AE40" i="14"/>
  <c r="AE48" i="14"/>
  <c r="AE24" i="14"/>
  <c r="AE21" i="14"/>
  <c r="AE27" i="14"/>
  <c r="AE34" i="14"/>
  <c r="AE30" i="14"/>
  <c r="AE44" i="14"/>
  <c r="AE80" i="14"/>
  <c r="AE13" i="14"/>
  <c r="AE56" i="14"/>
  <c r="AE77" i="14"/>
  <c r="AE70" i="14"/>
  <c r="R168" i="2"/>
  <c r="S168" i="2" s="1"/>
  <c r="Q169" i="2"/>
  <c r="AE42" i="14" l="1"/>
  <c r="AE50" i="14"/>
  <c r="AE58" i="14"/>
  <c r="AE66" i="14"/>
  <c r="AE65" i="14"/>
  <c r="AE62" i="14"/>
  <c r="AE67" i="14"/>
  <c r="AE63" i="14"/>
  <c r="AE59" i="14"/>
  <c r="AE68" i="14"/>
  <c r="AE64" i="14"/>
  <c r="AE60" i="14"/>
  <c r="AE55" i="14"/>
  <c r="AE71" i="14"/>
  <c r="AE74" i="14"/>
  <c r="AE54" i="14"/>
  <c r="AE53" i="14"/>
  <c r="AE41" i="14"/>
  <c r="AE52" i="14"/>
  <c r="AE61" i="14"/>
  <c r="AE72" i="14"/>
  <c r="AE51" i="14"/>
  <c r="AE47" i="15"/>
  <c r="AE78" i="14"/>
  <c r="AE44" i="15"/>
  <c r="J14" i="2"/>
  <c r="AE7" i="16" s="1"/>
  <c r="AE47" i="16" s="1"/>
  <c r="AE76" i="14"/>
  <c r="AE40" i="15"/>
  <c r="AE34" i="15"/>
  <c r="AE36" i="15"/>
  <c r="AE24" i="15"/>
  <c r="AE28" i="15"/>
  <c r="AE45" i="15"/>
  <c r="AE32" i="15"/>
  <c r="AE30" i="15"/>
  <c r="AE46" i="15"/>
  <c r="AE39" i="15"/>
  <c r="AE35" i="15"/>
  <c r="AE31" i="15"/>
  <c r="AE9" i="15"/>
  <c r="AE80" i="15" s="1"/>
  <c r="AE20" i="15"/>
  <c r="AE48" i="15"/>
  <c r="AE21" i="15"/>
  <c r="AE26" i="15"/>
  <c r="AE23" i="15"/>
  <c r="AE27" i="15"/>
  <c r="AE22" i="15"/>
  <c r="AE38" i="15"/>
  <c r="AE25" i="15"/>
  <c r="AE11" i="15"/>
  <c r="AE19" i="15"/>
  <c r="AE13" i="15"/>
  <c r="AE56" i="15"/>
  <c r="AE14" i="14"/>
  <c r="R169" i="2"/>
  <c r="S169" i="2" s="1"/>
  <c r="Q170" i="2"/>
  <c r="AE81" i="14" l="1"/>
  <c r="AE40" i="16"/>
  <c r="AE30" i="16"/>
  <c r="AE31" i="16"/>
  <c r="AE32" i="16"/>
  <c r="AE48" i="16"/>
  <c r="AE24" i="16"/>
  <c r="AE44" i="16"/>
  <c r="AE39" i="16"/>
  <c r="AE46" i="16"/>
  <c r="AE38" i="16"/>
  <c r="AE34" i="16"/>
  <c r="AE45" i="16"/>
  <c r="AE22" i="16"/>
  <c r="AE41" i="15"/>
  <c r="AE9" i="16"/>
  <c r="AE51" i="16" s="1"/>
  <c r="AE36" i="16"/>
  <c r="AE26" i="16"/>
  <c r="AE20" i="16"/>
  <c r="AE25" i="16"/>
  <c r="AE33" i="16"/>
  <c r="AE21" i="16"/>
  <c r="AE11" i="16"/>
  <c r="AE28" i="16"/>
  <c r="AE35" i="16"/>
  <c r="AE23" i="16"/>
  <c r="AE19" i="16"/>
  <c r="AE27" i="16"/>
  <c r="AE76" i="15"/>
  <c r="AE42" i="15"/>
  <c r="AE62" i="15"/>
  <c r="AE58" i="15"/>
  <c r="AE61" i="15"/>
  <c r="AE55" i="15"/>
  <c r="AE59" i="15"/>
  <c r="AE54" i="15"/>
  <c r="AE52" i="15"/>
  <c r="AE70" i="15"/>
  <c r="AE71" i="15"/>
  <c r="AE64" i="15"/>
  <c r="AE65" i="15"/>
  <c r="AE68" i="15"/>
  <c r="AE63" i="15"/>
  <c r="AE50" i="15"/>
  <c r="AE67" i="15"/>
  <c r="AE78" i="15"/>
  <c r="AE75" i="15"/>
  <c r="AE74" i="15"/>
  <c r="AE53" i="15"/>
  <c r="AE72" i="15"/>
  <c r="AE66" i="15"/>
  <c r="AE51" i="15"/>
  <c r="AE60" i="15"/>
  <c r="AE77" i="15"/>
  <c r="AE14" i="15"/>
  <c r="AE16" i="15" s="1"/>
  <c r="AE13" i="16"/>
  <c r="AE56" i="16"/>
  <c r="AE16" i="14"/>
  <c r="AE83" i="14" s="1"/>
  <c r="Q171" i="2"/>
  <c r="R170" i="2"/>
  <c r="S170" i="2" s="1"/>
  <c r="AE14" i="16" l="1"/>
  <c r="AE16" i="16" s="1"/>
  <c r="AE68" i="16"/>
  <c r="AE53" i="16"/>
  <c r="AE72" i="16"/>
  <c r="AE64" i="16"/>
  <c r="AE63" i="16"/>
  <c r="AE66" i="16"/>
  <c r="AE42" i="16"/>
  <c r="AE65" i="16"/>
  <c r="AE52" i="16"/>
  <c r="AE58" i="16"/>
  <c r="AE54" i="16"/>
  <c r="AE50" i="16"/>
  <c r="AE70" i="16"/>
  <c r="AE74" i="16"/>
  <c r="AE77" i="16"/>
  <c r="AE59" i="16"/>
  <c r="AE75" i="16"/>
  <c r="AE76" i="16"/>
  <c r="AE61" i="16"/>
  <c r="AE78" i="16"/>
  <c r="AE60" i="16"/>
  <c r="AE67" i="16"/>
  <c r="AE55" i="16"/>
  <c r="AE62" i="16"/>
  <c r="AE71" i="16"/>
  <c r="AE80" i="16"/>
  <c r="AE41" i="16"/>
  <c r="AE81" i="15"/>
  <c r="AE83" i="15" s="1"/>
  <c r="Q172" i="2"/>
  <c r="R171" i="2"/>
  <c r="S171" i="2" s="1"/>
  <c r="AE81" i="16" l="1"/>
  <c r="AE83" i="16" s="1"/>
  <c r="Q173" i="2"/>
  <c r="R172" i="2"/>
  <c r="S172" i="2" s="1"/>
  <c r="Q174" i="2" l="1"/>
  <c r="R173" i="2"/>
  <c r="S173" i="2" s="1"/>
  <c r="Q175" i="2" l="1"/>
  <c r="R174" i="2"/>
  <c r="S174" i="2" s="1"/>
  <c r="Q176" i="2" l="1"/>
  <c r="R175" i="2"/>
  <c r="S175" i="2" s="1"/>
  <c r="Q177" i="2" l="1"/>
  <c r="R176" i="2"/>
  <c r="S176" i="2" s="1"/>
  <c r="Q178" i="2" l="1"/>
  <c r="R177" i="2"/>
  <c r="S177" i="2" s="1"/>
  <c r="Q179" i="2" l="1"/>
  <c r="R178" i="2"/>
  <c r="S178" i="2" s="1"/>
  <c r="Q180" i="2" l="1"/>
  <c r="R179" i="2"/>
  <c r="S179" i="2" s="1"/>
  <c r="Q181" i="2" l="1"/>
  <c r="R180" i="2"/>
  <c r="S180" i="2" s="1"/>
  <c r="Q182" i="2" l="1"/>
  <c r="R181" i="2"/>
  <c r="S181" i="2" s="1"/>
  <c r="Q183" i="2" l="1"/>
  <c r="R182" i="2"/>
  <c r="S182" i="2" s="1"/>
  <c r="Q184" i="2" l="1"/>
  <c r="R183" i="2"/>
  <c r="S183" i="2" s="1"/>
  <c r="Q185" i="2" l="1"/>
  <c r="R184" i="2"/>
  <c r="S184" i="2" s="1"/>
  <c r="Q186" i="2" l="1"/>
  <c r="R185" i="2"/>
  <c r="S185" i="2" s="1"/>
  <c r="Q187" i="2" l="1"/>
  <c r="R186" i="2"/>
  <c r="S186" i="2" s="1"/>
  <c r="Q188" i="2" l="1"/>
  <c r="R187" i="2"/>
  <c r="S187" i="2" s="1"/>
  <c r="Q189" i="2" l="1"/>
  <c r="R188" i="2"/>
  <c r="S188" i="2" s="1"/>
  <c r="Q190" i="2" l="1"/>
  <c r="R189" i="2"/>
  <c r="S189" i="2" s="1"/>
  <c r="Q191" i="2" l="1"/>
  <c r="R190" i="2"/>
  <c r="S190" i="2" s="1"/>
  <c r="Q192" i="2" l="1"/>
  <c r="R191" i="2"/>
  <c r="S191" i="2" s="1"/>
  <c r="Q193" i="2" l="1"/>
  <c r="R192" i="2"/>
  <c r="S192" i="2" s="1"/>
  <c r="Q194" i="2" l="1"/>
  <c r="R193" i="2"/>
  <c r="S193" i="2" s="1"/>
  <c r="Q195" i="2" l="1"/>
  <c r="R194" i="2"/>
  <c r="S194" i="2" s="1"/>
  <c r="Q197" i="2" l="1"/>
  <c r="R195" i="2"/>
  <c r="S195" i="2" s="1"/>
  <c r="S196" i="2" l="1"/>
  <c r="E15" i="2" s="1"/>
  <c r="Q198" i="2"/>
  <c r="R197" i="2"/>
  <c r="S197" i="2" s="1"/>
  <c r="AX37" i="14" l="1"/>
  <c r="AX38" i="14" s="1"/>
  <c r="AX37" i="16"/>
  <c r="AX38" i="16" s="1"/>
  <c r="AX37" i="15"/>
  <c r="AX38" i="15" s="1"/>
  <c r="AF1" i="14"/>
  <c r="AF1" i="16"/>
  <c r="AF1" i="15"/>
  <c r="H15" i="2"/>
  <c r="AF7" i="14" s="1"/>
  <c r="Q199" i="2"/>
  <c r="R198" i="2"/>
  <c r="S198" i="2" s="1"/>
  <c r="AF11" i="14" l="1"/>
  <c r="AF44" i="14"/>
  <c r="AF45" i="14"/>
  <c r="AF46" i="14"/>
  <c r="AF47" i="14"/>
  <c r="AF48" i="14"/>
  <c r="AF39" i="14"/>
  <c r="AF40" i="14"/>
  <c r="AF38" i="14"/>
  <c r="AF30" i="14"/>
  <c r="AF31" i="14"/>
  <c r="AF32" i="14"/>
  <c r="AF33" i="14"/>
  <c r="AF34" i="14"/>
  <c r="AF35" i="14"/>
  <c r="AF36" i="14"/>
  <c r="AF20" i="14"/>
  <c r="AF24" i="14"/>
  <c r="AF28" i="14"/>
  <c r="AF23" i="14"/>
  <c r="AF27" i="14"/>
  <c r="AF22" i="14"/>
  <c r="AF26" i="14"/>
  <c r="AF19" i="14"/>
  <c r="AF25" i="14"/>
  <c r="AF21" i="14"/>
  <c r="AF9" i="14"/>
  <c r="I15" i="2"/>
  <c r="R199" i="2"/>
  <c r="S199" i="2" s="1"/>
  <c r="Q200" i="2"/>
  <c r="AF80" i="14" l="1"/>
  <c r="AF13" i="14"/>
  <c r="AF56" i="14"/>
  <c r="J15" i="2"/>
  <c r="AF7" i="16" s="1"/>
  <c r="AF7" i="15"/>
  <c r="AF52" i="14"/>
  <c r="AF53" i="14"/>
  <c r="AF54" i="14"/>
  <c r="AF74" i="14"/>
  <c r="AF71" i="14"/>
  <c r="AF77" i="14"/>
  <c r="AF78" i="14"/>
  <c r="AF70" i="14"/>
  <c r="AF75" i="14"/>
  <c r="AF76" i="14"/>
  <c r="AF51" i="14"/>
  <c r="AF72" i="14"/>
  <c r="AF55" i="14"/>
  <c r="AF61" i="14"/>
  <c r="AF65" i="14"/>
  <c r="AF60" i="14"/>
  <c r="AF64" i="14"/>
  <c r="AF68" i="14"/>
  <c r="AF59" i="14"/>
  <c r="AF63" i="14"/>
  <c r="AF62" i="14"/>
  <c r="AF66" i="14"/>
  <c r="AF67" i="14"/>
  <c r="AF58" i="14"/>
  <c r="AF41" i="14"/>
  <c r="AF50" i="14"/>
  <c r="AF42" i="14"/>
  <c r="Q201" i="2"/>
  <c r="R200" i="2"/>
  <c r="S200" i="2" s="1"/>
  <c r="AF81" i="14" l="1"/>
  <c r="AF47" i="15"/>
  <c r="AF19" i="15"/>
  <c r="AF32" i="15"/>
  <c r="AF31" i="15"/>
  <c r="AF30" i="15"/>
  <c r="AF28" i="15"/>
  <c r="AF23" i="15"/>
  <c r="AF45" i="15"/>
  <c r="AF22" i="15"/>
  <c r="AF26" i="15"/>
  <c r="AF11" i="15"/>
  <c r="AF9" i="15"/>
  <c r="AF24" i="15"/>
  <c r="AF21" i="15"/>
  <c r="AF38" i="15"/>
  <c r="AF39" i="15"/>
  <c r="AF25" i="15"/>
  <c r="AF46" i="15"/>
  <c r="AF34" i="15"/>
  <c r="AF40" i="15"/>
  <c r="AF35" i="15"/>
  <c r="AF36" i="15"/>
  <c r="AF33" i="15"/>
  <c r="AF48" i="15"/>
  <c r="AF27" i="15"/>
  <c r="AF44" i="15"/>
  <c r="AF20" i="15"/>
  <c r="AF36" i="16"/>
  <c r="AF35" i="16"/>
  <c r="AF19" i="16"/>
  <c r="AF32" i="16"/>
  <c r="AF39" i="16"/>
  <c r="AF22" i="16"/>
  <c r="AF31" i="16"/>
  <c r="AF20" i="16"/>
  <c r="AF45" i="16"/>
  <c r="AF40" i="16"/>
  <c r="AF23" i="16"/>
  <c r="AF25" i="16"/>
  <c r="AF21" i="16"/>
  <c r="AF27" i="16"/>
  <c r="AF33" i="16"/>
  <c r="AF48" i="16"/>
  <c r="AF28" i="16"/>
  <c r="AF46" i="16"/>
  <c r="AF9" i="16"/>
  <c r="AF24" i="16"/>
  <c r="AF11" i="16"/>
  <c r="AF38" i="16"/>
  <c r="AF47" i="16"/>
  <c r="AF44" i="16"/>
  <c r="AF26" i="16"/>
  <c r="AF30" i="16"/>
  <c r="AF34" i="16"/>
  <c r="AF14" i="14"/>
  <c r="Q202" i="2"/>
  <c r="R201" i="2"/>
  <c r="S201" i="2" s="1"/>
  <c r="AF13" i="16" l="1"/>
  <c r="AF14" i="16" s="1"/>
  <c r="AF16" i="16" s="1"/>
  <c r="AF56" i="16"/>
  <c r="AF13" i="15"/>
  <c r="AF14" i="15" s="1"/>
  <c r="AF16" i="15" s="1"/>
  <c r="AF56" i="15"/>
  <c r="AF42" i="15"/>
  <c r="AF75" i="15"/>
  <c r="AF77" i="15"/>
  <c r="AF76" i="15"/>
  <c r="AF80" i="15"/>
  <c r="AF78" i="15"/>
  <c r="AF74" i="15"/>
  <c r="AF41" i="16"/>
  <c r="AF77" i="16"/>
  <c r="AF78" i="16"/>
  <c r="AF74" i="16"/>
  <c r="AF76" i="16"/>
  <c r="AF75" i="16"/>
  <c r="AF80" i="16"/>
  <c r="AF41" i="15"/>
  <c r="AF65" i="15"/>
  <c r="AF59" i="15"/>
  <c r="AF66" i="15"/>
  <c r="AF50" i="15"/>
  <c r="AF60" i="15"/>
  <c r="AF52" i="15"/>
  <c r="AF64" i="15"/>
  <c r="AF71" i="15"/>
  <c r="AF55" i="15"/>
  <c r="AF70" i="15"/>
  <c r="AF61" i="15"/>
  <c r="AF68" i="15"/>
  <c r="AF62" i="15"/>
  <c r="AF67" i="15"/>
  <c r="AF53" i="15"/>
  <c r="AF51" i="15"/>
  <c r="AF72" i="15"/>
  <c r="AF58" i="15"/>
  <c r="AF63" i="15"/>
  <c r="AF54" i="15"/>
  <c r="AF42" i="16"/>
  <c r="AF72" i="16"/>
  <c r="AF64" i="16"/>
  <c r="AF66" i="16"/>
  <c r="AF71" i="16"/>
  <c r="AF61" i="16"/>
  <c r="AF60" i="16"/>
  <c r="AF70" i="16"/>
  <c r="AF54" i="16"/>
  <c r="AF50" i="16"/>
  <c r="AF55" i="16"/>
  <c r="AF63" i="16"/>
  <c r="AF62" i="16"/>
  <c r="AF65" i="16"/>
  <c r="AF52" i="16"/>
  <c r="AF59" i="16"/>
  <c r="AF68" i="16"/>
  <c r="AF58" i="16"/>
  <c r="AF67" i="16"/>
  <c r="AF51" i="16"/>
  <c r="AF53" i="16"/>
  <c r="AF16" i="14"/>
  <c r="AF83" i="14" s="1"/>
  <c r="R202" i="2"/>
  <c r="S202" i="2" s="1"/>
  <c r="Q203" i="2"/>
  <c r="AF81" i="16" l="1"/>
  <c r="AF83" i="16" s="1"/>
  <c r="AF81" i="15"/>
  <c r="AF83" i="15" s="1"/>
  <c r="R203" i="2"/>
  <c r="S203" i="2" s="1"/>
  <c r="Q204" i="2"/>
  <c r="Q205" i="2" l="1"/>
  <c r="R204" i="2"/>
  <c r="S204" i="2" s="1"/>
  <c r="Q206" i="2" l="1"/>
  <c r="R205" i="2"/>
  <c r="S205" i="2" s="1"/>
  <c r="Q207" i="2" l="1"/>
  <c r="R206" i="2"/>
  <c r="S206" i="2" s="1"/>
  <c r="Q208" i="2" l="1"/>
  <c r="R207" i="2"/>
  <c r="S207" i="2" s="1"/>
  <c r="R208" i="2" l="1"/>
  <c r="S208" i="2" s="1"/>
  <c r="Q209" i="2"/>
  <c r="R209" i="2" l="1"/>
  <c r="S209" i="2" s="1"/>
  <c r="Q210" i="2"/>
  <c r="R210" i="2" l="1"/>
  <c r="S210" i="2" s="1"/>
  <c r="Q211" i="2"/>
  <c r="R211" i="2" l="1"/>
  <c r="S211" i="2" s="1"/>
  <c r="Q212" i="2"/>
  <c r="Q213" i="2" l="1"/>
  <c r="R212" i="2"/>
  <c r="S212" i="2" s="1"/>
  <c r="Q214" i="2" l="1"/>
  <c r="R213" i="2"/>
  <c r="S213" i="2" s="1"/>
  <c r="R214" i="2" l="1"/>
  <c r="S214" i="2" s="1"/>
  <c r="Q215" i="2"/>
  <c r="R215" i="2" l="1"/>
  <c r="S215" i="2" s="1"/>
  <c r="Q216" i="2"/>
  <c r="Q217" i="2" l="1"/>
  <c r="R216" i="2"/>
  <c r="S216" i="2" s="1"/>
  <c r="Q218" i="2" l="1"/>
  <c r="R217" i="2"/>
  <c r="S217" i="2" s="1"/>
  <c r="Q219" i="2" l="1"/>
  <c r="R218" i="2"/>
  <c r="S218" i="2" s="1"/>
  <c r="Q220" i="2" l="1"/>
  <c r="R219" i="2"/>
  <c r="S219" i="2" s="1"/>
  <c r="Q221" i="2" l="1"/>
  <c r="R220" i="2"/>
  <c r="S220" i="2" s="1"/>
  <c r="R221" i="2" l="1"/>
  <c r="S221" i="2" s="1"/>
  <c r="Q222" i="2"/>
  <c r="Q223" i="2" l="1"/>
  <c r="R222" i="2"/>
  <c r="S222" i="2" s="1"/>
  <c r="Q224" i="2" l="1"/>
  <c r="R223" i="2"/>
  <c r="S223" i="2" s="1"/>
  <c r="Q225" i="2" l="1"/>
  <c r="R224" i="2"/>
  <c r="S224" i="2" s="1"/>
  <c r="Q226" i="2" l="1"/>
  <c r="R225" i="2"/>
  <c r="S225" i="2" s="1"/>
  <c r="Q227" i="2" l="1"/>
  <c r="R226" i="2"/>
  <c r="S226" i="2" s="1"/>
  <c r="Q229" i="2" l="1"/>
  <c r="R227" i="2"/>
  <c r="S227" i="2" l="1"/>
  <c r="S228" i="2" s="1"/>
  <c r="E16" i="2" s="1"/>
  <c r="R229" i="2"/>
  <c r="S229" i="2" s="1"/>
  <c r="Q230" i="2"/>
  <c r="AG1" i="14" l="1"/>
  <c r="H16" i="2"/>
  <c r="AG7" i="14" s="1"/>
  <c r="AG44" i="14" s="1"/>
  <c r="AY37" i="15"/>
  <c r="AY38" i="15" s="1"/>
  <c r="AG1" i="15"/>
  <c r="AY37" i="16"/>
  <c r="AY38" i="16" s="1"/>
  <c r="AG1" i="16"/>
  <c r="AY37" i="14"/>
  <c r="AY38" i="14" s="1"/>
  <c r="R230" i="2"/>
  <c r="S230" i="2" s="1"/>
  <c r="Q231" i="2"/>
  <c r="AG19" i="14" l="1"/>
  <c r="AG36" i="14"/>
  <c r="AG11" i="14"/>
  <c r="AG39" i="14"/>
  <c r="AG22" i="14"/>
  <c r="AG32" i="14"/>
  <c r="AG28" i="14"/>
  <c r="I16" i="2"/>
  <c r="J16" i="2" s="1"/>
  <c r="AG7" i="16" s="1"/>
  <c r="AG24" i="14"/>
  <c r="AG40" i="14"/>
  <c r="AG23" i="14"/>
  <c r="AG35" i="14"/>
  <c r="AG47" i="14"/>
  <c r="AG26" i="14"/>
  <c r="AG21" i="14"/>
  <c r="AG31" i="14"/>
  <c r="AG46" i="14"/>
  <c r="AG9" i="14"/>
  <c r="AG51" i="14" s="1"/>
  <c r="AG27" i="14"/>
  <c r="AG20" i="14"/>
  <c r="AG33" i="14"/>
  <c r="AG38" i="14"/>
  <c r="AG45" i="14"/>
  <c r="AG25" i="14"/>
  <c r="AG34" i="14"/>
  <c r="AG30" i="14"/>
  <c r="AG48" i="14"/>
  <c r="AG13" i="14"/>
  <c r="AG56" i="14"/>
  <c r="AG75" i="14"/>
  <c r="AG70" i="14"/>
  <c r="AG42" i="14"/>
  <c r="Q232" i="2"/>
  <c r="R231" i="2"/>
  <c r="S231" i="2" s="1"/>
  <c r="AG14" i="14" l="1"/>
  <c r="AG41" i="14"/>
  <c r="AG50" i="14"/>
  <c r="AG71" i="14"/>
  <c r="AG65" i="14"/>
  <c r="AG62" i="14"/>
  <c r="AG7" i="15"/>
  <c r="AG39" i="15" s="1"/>
  <c r="AG67" i="14"/>
  <c r="AG74" i="14"/>
  <c r="AG63" i="14"/>
  <c r="AG61" i="14"/>
  <c r="AG55" i="14"/>
  <c r="AG78" i="14"/>
  <c r="AG54" i="14"/>
  <c r="AG16" i="14"/>
  <c r="AG68" i="14"/>
  <c r="AG64" i="14"/>
  <c r="AG58" i="14"/>
  <c r="AG77" i="14"/>
  <c r="AG53" i="14"/>
  <c r="AG72" i="14"/>
  <c r="AG80" i="14"/>
  <c r="AG59" i="14"/>
  <c r="AG60" i="14"/>
  <c r="AG66" i="14"/>
  <c r="AG76" i="14"/>
  <c r="AG52" i="14"/>
  <c r="AG24" i="15"/>
  <c r="AG26" i="15"/>
  <c r="AG46" i="15"/>
  <c r="AG38" i="15"/>
  <c r="AG38" i="16"/>
  <c r="AG34" i="16"/>
  <c r="AG22" i="16"/>
  <c r="AG23" i="16"/>
  <c r="AG31" i="16"/>
  <c r="AG26" i="16"/>
  <c r="AG24" i="16"/>
  <c r="AG11" i="16"/>
  <c r="AG44" i="16"/>
  <c r="AG25" i="16"/>
  <c r="AG9" i="16"/>
  <c r="AG30" i="16"/>
  <c r="AG40" i="16"/>
  <c r="AG27" i="16"/>
  <c r="AG48" i="16"/>
  <c r="AG20" i="16"/>
  <c r="AG46" i="16"/>
  <c r="AG39" i="16"/>
  <c r="AG47" i="16"/>
  <c r="AG36" i="16"/>
  <c r="AG45" i="16"/>
  <c r="AG33" i="16"/>
  <c r="AG32" i="16"/>
  <c r="AG21" i="16"/>
  <c r="AG35" i="16"/>
  <c r="AG28" i="16"/>
  <c r="AG19" i="16"/>
  <c r="Q233" i="2"/>
  <c r="R232" i="2"/>
  <c r="S232" i="2" s="1"/>
  <c r="AG34" i="15" l="1"/>
  <c r="AG19" i="15"/>
  <c r="AG45" i="15"/>
  <c r="AG27" i="15"/>
  <c r="AG21" i="15"/>
  <c r="AG11" i="15"/>
  <c r="AG44" i="15"/>
  <c r="AG47" i="15"/>
  <c r="AG40" i="15"/>
  <c r="AG31" i="15"/>
  <c r="AG23" i="15"/>
  <c r="AG35" i="15"/>
  <c r="AG22" i="15"/>
  <c r="AG48" i="15"/>
  <c r="AG33" i="15"/>
  <c r="AG36" i="15"/>
  <c r="AG30" i="15"/>
  <c r="AG20" i="15"/>
  <c r="AG32" i="15"/>
  <c r="AG25" i="15"/>
  <c r="AG9" i="15"/>
  <c r="AG78" i="15" s="1"/>
  <c r="AG28" i="15"/>
  <c r="AG81" i="14"/>
  <c r="AG83" i="14" s="1"/>
  <c r="AG56" i="15"/>
  <c r="AG13" i="15"/>
  <c r="AG56" i="16"/>
  <c r="AG13" i="16"/>
  <c r="AG14" i="16" s="1"/>
  <c r="AG16" i="16" s="1"/>
  <c r="AG41" i="15"/>
  <c r="AG80" i="15"/>
  <c r="AG74" i="15"/>
  <c r="AG42" i="16"/>
  <c r="AG76" i="16"/>
  <c r="AG80" i="16"/>
  <c r="AG74" i="16"/>
  <c r="AG75" i="16"/>
  <c r="AG78" i="16"/>
  <c r="AG77" i="16"/>
  <c r="AG50" i="16"/>
  <c r="AG64" i="16"/>
  <c r="AG63" i="16"/>
  <c r="AG62" i="16"/>
  <c r="AG68" i="16"/>
  <c r="AG67" i="16"/>
  <c r="AG54" i="16"/>
  <c r="AG52" i="16"/>
  <c r="AG58" i="16"/>
  <c r="AG61" i="16"/>
  <c r="AG59" i="16"/>
  <c r="AG60" i="16"/>
  <c r="AG70" i="16"/>
  <c r="AG51" i="16"/>
  <c r="AG53" i="16"/>
  <c r="AG71" i="16"/>
  <c r="AG55" i="16"/>
  <c r="AG66" i="16"/>
  <c r="AG65" i="16"/>
  <c r="AG72" i="16"/>
  <c r="AG42" i="15"/>
  <c r="AG64" i="15"/>
  <c r="AG63" i="15"/>
  <c r="AG62" i="15"/>
  <c r="AG61" i="15"/>
  <c r="AG71" i="15"/>
  <c r="AG59" i="15"/>
  <c r="AG41" i="16"/>
  <c r="Q234" i="2"/>
  <c r="R233" i="2"/>
  <c r="S233" i="2" s="1"/>
  <c r="AG54" i="15" l="1"/>
  <c r="AG55" i="15"/>
  <c r="AG53" i="15"/>
  <c r="AG70" i="15"/>
  <c r="AG66" i="15"/>
  <c r="AG58" i="15"/>
  <c r="AG72" i="15"/>
  <c r="AG67" i="15"/>
  <c r="AG68" i="15"/>
  <c r="AG14" i="15"/>
  <c r="AG16" i="15" s="1"/>
  <c r="AG76" i="15"/>
  <c r="AG75" i="15"/>
  <c r="AG52" i="15"/>
  <c r="AG65" i="15"/>
  <c r="AG50" i="15"/>
  <c r="AG60" i="15"/>
  <c r="AG51" i="15"/>
  <c r="AG77" i="15"/>
  <c r="AG81" i="16"/>
  <c r="AG83" i="16" s="1"/>
  <c r="Q235" i="2"/>
  <c r="R234" i="2"/>
  <c r="S234" i="2" s="1"/>
  <c r="AG81" i="15" l="1"/>
  <c r="AG83" i="15" s="1"/>
  <c r="Q236" i="2"/>
  <c r="R235" i="2"/>
  <c r="S235" i="2" s="1"/>
  <c r="R236" i="2" l="1"/>
  <c r="S236" i="2" s="1"/>
  <c r="Q237" i="2"/>
  <c r="Q238" i="2" l="1"/>
  <c r="R237" i="2"/>
  <c r="S237" i="2" s="1"/>
  <c r="Q239" i="2" l="1"/>
  <c r="R238" i="2"/>
  <c r="S238" i="2" s="1"/>
  <c r="Q240" i="2" l="1"/>
  <c r="R239" i="2"/>
  <c r="S239" i="2" s="1"/>
  <c r="Q241" i="2" l="1"/>
  <c r="R240" i="2"/>
  <c r="S240" i="2" s="1"/>
  <c r="Q242" i="2" l="1"/>
  <c r="R241" i="2"/>
  <c r="S241" i="2" s="1"/>
  <c r="Q243" i="2" l="1"/>
  <c r="R242" i="2"/>
  <c r="S242" i="2" s="1"/>
  <c r="R243" i="2" l="1"/>
  <c r="S243" i="2" s="1"/>
  <c r="Q244" i="2"/>
  <c r="Q245" i="2" l="1"/>
  <c r="R244" i="2"/>
  <c r="S244" i="2" s="1"/>
  <c r="Q246" i="2" l="1"/>
  <c r="R245" i="2"/>
  <c r="S245" i="2" s="1"/>
  <c r="Q247" i="2" l="1"/>
  <c r="R246" i="2"/>
  <c r="S246" i="2" s="1"/>
  <c r="Q248" i="2" l="1"/>
  <c r="R247" i="2"/>
  <c r="S247" i="2" s="1"/>
  <c r="Q249" i="2" l="1"/>
  <c r="R248" i="2"/>
  <c r="S248" i="2" s="1"/>
  <c r="Q250" i="2" l="1"/>
  <c r="R249" i="2"/>
  <c r="S249" i="2" s="1"/>
  <c r="Q251" i="2" l="1"/>
  <c r="R250" i="2"/>
  <c r="S250" i="2" s="1"/>
  <c r="Q252" i="2" l="1"/>
  <c r="R251" i="2"/>
  <c r="S251" i="2" s="1"/>
  <c r="Q253" i="2" l="1"/>
  <c r="R252" i="2"/>
  <c r="S252" i="2" s="1"/>
  <c r="Q254" i="2" l="1"/>
  <c r="R253" i="2"/>
  <c r="S253" i="2" s="1"/>
  <c r="Q255" i="2" l="1"/>
  <c r="R254" i="2"/>
  <c r="S254" i="2" s="1"/>
  <c r="Q256" i="2" l="1"/>
  <c r="R255" i="2"/>
  <c r="S255" i="2" s="1"/>
  <c r="Q257" i="2" l="1"/>
  <c r="R256" i="2"/>
  <c r="S256" i="2" s="1"/>
  <c r="Q258" i="2" l="1"/>
  <c r="R257" i="2"/>
  <c r="S257" i="2" s="1"/>
  <c r="R258" i="2" l="1"/>
  <c r="S258" i="2" s="1"/>
  <c r="Q259" i="2"/>
  <c r="R259" i="2" l="1"/>
  <c r="Q261" i="2"/>
  <c r="S259" i="2" l="1"/>
  <c r="S260" i="2" s="1"/>
  <c r="E17" i="2" s="1"/>
  <c r="R261" i="2"/>
  <c r="S261" i="2" s="1"/>
  <c r="Q262" i="2"/>
  <c r="AH1" i="16" l="1"/>
  <c r="H17" i="2"/>
  <c r="AH7" i="14" s="1"/>
  <c r="AH46" i="14" s="1"/>
  <c r="AH1" i="15"/>
  <c r="AZ37" i="15"/>
  <c r="AZ38" i="15" s="1"/>
  <c r="AZ37" i="14"/>
  <c r="AZ38" i="14" s="1"/>
  <c r="AH1" i="14"/>
  <c r="AZ37" i="16"/>
  <c r="AZ38" i="16" s="1"/>
  <c r="R262" i="2"/>
  <c r="S262" i="2" s="1"/>
  <c r="Q263" i="2"/>
  <c r="AH45" i="14" l="1"/>
  <c r="I17" i="2"/>
  <c r="AH22" i="14"/>
  <c r="AH34" i="14"/>
  <c r="AH27" i="14"/>
  <c r="AH38" i="14"/>
  <c r="AH25" i="14"/>
  <c r="AH11" i="14"/>
  <c r="AH28" i="14"/>
  <c r="AH21" i="14"/>
  <c r="AH30" i="14"/>
  <c r="AH33" i="14"/>
  <c r="AH40" i="14"/>
  <c r="AH48" i="14"/>
  <c r="AH9" i="14"/>
  <c r="AH51" i="14" s="1"/>
  <c r="AH24" i="14"/>
  <c r="AH19" i="14"/>
  <c r="AH36" i="14"/>
  <c r="AH32" i="14"/>
  <c r="AH39" i="14"/>
  <c r="AH47" i="14"/>
  <c r="AH23" i="14"/>
  <c r="AH20" i="14"/>
  <c r="AH26" i="14"/>
  <c r="AH35" i="14"/>
  <c r="AH31" i="14"/>
  <c r="AH44" i="14"/>
  <c r="AH13" i="14"/>
  <c r="AH56" i="14"/>
  <c r="J17" i="2"/>
  <c r="AH7" i="16" s="1"/>
  <c r="AH7" i="15"/>
  <c r="R263" i="2"/>
  <c r="S263" i="2" s="1"/>
  <c r="Q264" i="2"/>
  <c r="AH80" i="14" l="1"/>
  <c r="AH41" i="14"/>
  <c r="AH42" i="14"/>
  <c r="AH68" i="14"/>
  <c r="AH67" i="14"/>
  <c r="AH54" i="14"/>
  <c r="AH63" i="14"/>
  <c r="AH64" i="14"/>
  <c r="AH74" i="14"/>
  <c r="AH77" i="14"/>
  <c r="AH61" i="14"/>
  <c r="AH78" i="14"/>
  <c r="AH58" i="14"/>
  <c r="AH70" i="14"/>
  <c r="AH75" i="14"/>
  <c r="AH14" i="14"/>
  <c r="AH16" i="14" s="1"/>
  <c r="AH65" i="14"/>
  <c r="AH59" i="14"/>
  <c r="AH53" i="14"/>
  <c r="AH72" i="14"/>
  <c r="AH50" i="14"/>
  <c r="AH66" i="14"/>
  <c r="AH76" i="14"/>
  <c r="AH60" i="14"/>
  <c r="AH62" i="14"/>
  <c r="AH55" i="14"/>
  <c r="AH71" i="14"/>
  <c r="AH52" i="14"/>
  <c r="AH35" i="15"/>
  <c r="AH20" i="15"/>
  <c r="AH38" i="15"/>
  <c r="AH34" i="15"/>
  <c r="AH23" i="15"/>
  <c r="AH21" i="15"/>
  <c r="AH39" i="15"/>
  <c r="AH44" i="15"/>
  <c r="AH30" i="15"/>
  <c r="AH25" i="15"/>
  <c r="AH47" i="15"/>
  <c r="AH19" i="15"/>
  <c r="AH48" i="15"/>
  <c r="AH26" i="15"/>
  <c r="AH24" i="15"/>
  <c r="AH45" i="15"/>
  <c r="AH46" i="15"/>
  <c r="AH22" i="15"/>
  <c r="AH27" i="15"/>
  <c r="AH40" i="15"/>
  <c r="AH31" i="15"/>
  <c r="AH9" i="15"/>
  <c r="AH32" i="15"/>
  <c r="AH28" i="15"/>
  <c r="AH36" i="15"/>
  <c r="AH33" i="15"/>
  <c r="AH11" i="15"/>
  <c r="AH36" i="16"/>
  <c r="AH23" i="16"/>
  <c r="AH45" i="16"/>
  <c r="AH32" i="16"/>
  <c r="AH31" i="16"/>
  <c r="AH28" i="16"/>
  <c r="AH24" i="16"/>
  <c r="AH25" i="16"/>
  <c r="AH22" i="16"/>
  <c r="AH9" i="16"/>
  <c r="AH19" i="16"/>
  <c r="AH30" i="16"/>
  <c r="AH44" i="16"/>
  <c r="AH35" i="16"/>
  <c r="AH11" i="16"/>
  <c r="AH26" i="16"/>
  <c r="AH34" i="16"/>
  <c r="AH40" i="16"/>
  <c r="AH21" i="16"/>
  <c r="AH48" i="16"/>
  <c r="AH39" i="16"/>
  <c r="AH20" i="16"/>
  <c r="AH27" i="16"/>
  <c r="AH47" i="16"/>
  <c r="AH33" i="16"/>
  <c r="AH38" i="16"/>
  <c r="AH46" i="16"/>
  <c r="Q265" i="2"/>
  <c r="R264" i="2"/>
  <c r="S264" i="2" s="1"/>
  <c r="AH81" i="14" l="1"/>
  <c r="AH83" i="14" s="1"/>
  <c r="AH13" i="15"/>
  <c r="AH14" i="15" s="1"/>
  <c r="AH16" i="15" s="1"/>
  <c r="AH56" i="15"/>
  <c r="AH13" i="16"/>
  <c r="AH14" i="16" s="1"/>
  <c r="AH16" i="16" s="1"/>
  <c r="AH56" i="16"/>
  <c r="AH77" i="15"/>
  <c r="AH78" i="15"/>
  <c r="AH76" i="15"/>
  <c r="AH75" i="15"/>
  <c r="AH80" i="15"/>
  <c r="AH74" i="15"/>
  <c r="AH41" i="16"/>
  <c r="AH75" i="16"/>
  <c r="AH80" i="16"/>
  <c r="AH78" i="16"/>
  <c r="AH74" i="16"/>
  <c r="AH77" i="16"/>
  <c r="AH76" i="16"/>
  <c r="AH42" i="16"/>
  <c r="AH42" i="15"/>
  <c r="AH65" i="15"/>
  <c r="AH72" i="15"/>
  <c r="AH66" i="15"/>
  <c r="AH50" i="15"/>
  <c r="AH51" i="15"/>
  <c r="AH70" i="15"/>
  <c r="AH63" i="15"/>
  <c r="AH52" i="15"/>
  <c r="AH64" i="15"/>
  <c r="AH62" i="15"/>
  <c r="AH71" i="15"/>
  <c r="AH55" i="15"/>
  <c r="AH53" i="15"/>
  <c r="AH59" i="15"/>
  <c r="AH58" i="15"/>
  <c r="AH67" i="15"/>
  <c r="AH68" i="15"/>
  <c r="AH54" i="15"/>
  <c r="AH60" i="15"/>
  <c r="AH61" i="15"/>
  <c r="AH51" i="16"/>
  <c r="AH70" i="16"/>
  <c r="AH68" i="16"/>
  <c r="AH66" i="16"/>
  <c r="AH59" i="16"/>
  <c r="AH64" i="16"/>
  <c r="AH62" i="16"/>
  <c r="AH67" i="16"/>
  <c r="AH55" i="16"/>
  <c r="AH53" i="16"/>
  <c r="AH58" i="16"/>
  <c r="AH65" i="16"/>
  <c r="AH63" i="16"/>
  <c r="AH72" i="16"/>
  <c r="AH52" i="16"/>
  <c r="AH61" i="16"/>
  <c r="AH54" i="16"/>
  <c r="AH60" i="16"/>
  <c r="AH50" i="16"/>
  <c r="AH71" i="16"/>
  <c r="AH41" i="15"/>
  <c r="Q266" i="2"/>
  <c r="R265" i="2"/>
  <c r="S265" i="2" s="1"/>
  <c r="AH81" i="16" l="1"/>
  <c r="AH83" i="16" s="1"/>
  <c r="AH81" i="15"/>
  <c r="AH83" i="15" s="1"/>
  <c r="Q267" i="2"/>
  <c r="R266" i="2"/>
  <c r="S266" i="2" s="1"/>
  <c r="Q268" i="2" l="1"/>
  <c r="R267" i="2"/>
  <c r="S267" i="2" s="1"/>
  <c r="Q269" i="2" l="1"/>
  <c r="R268" i="2"/>
  <c r="S268" i="2" s="1"/>
  <c r="Q270" i="2" l="1"/>
  <c r="R269" i="2"/>
  <c r="S269" i="2" s="1"/>
  <c r="Q271" i="2" l="1"/>
  <c r="R270" i="2"/>
  <c r="S270" i="2" s="1"/>
  <c r="Q272" i="2" l="1"/>
  <c r="R271" i="2"/>
  <c r="S271" i="2" s="1"/>
  <c r="Q273" i="2" l="1"/>
  <c r="R272" i="2"/>
  <c r="S272" i="2" s="1"/>
  <c r="Q274" i="2" l="1"/>
  <c r="R273" i="2"/>
  <c r="S273" i="2" s="1"/>
  <c r="Q275" i="2" l="1"/>
  <c r="R274" i="2"/>
  <c r="S274" i="2" s="1"/>
  <c r="Q276" i="2" l="1"/>
  <c r="R275" i="2"/>
  <c r="S275" i="2" s="1"/>
  <c r="Q277" i="2" l="1"/>
  <c r="R276" i="2"/>
  <c r="S276" i="2" s="1"/>
  <c r="Q278" i="2" l="1"/>
  <c r="R277" i="2"/>
  <c r="S277" i="2" s="1"/>
  <c r="Q279" i="2" l="1"/>
  <c r="R278" i="2"/>
  <c r="S278" i="2" s="1"/>
  <c r="Q280" i="2" l="1"/>
  <c r="R279" i="2"/>
  <c r="S279" i="2" s="1"/>
  <c r="Q281" i="2" l="1"/>
  <c r="R280" i="2"/>
  <c r="S280" i="2" s="1"/>
  <c r="Q282" i="2" l="1"/>
  <c r="R281" i="2"/>
  <c r="S281" i="2" s="1"/>
  <c r="Q283" i="2" l="1"/>
  <c r="R282" i="2"/>
  <c r="S282" i="2" s="1"/>
  <c r="Q284" i="2" l="1"/>
  <c r="R283" i="2"/>
  <c r="S283" i="2" s="1"/>
  <c r="Q285" i="2" l="1"/>
  <c r="R284" i="2"/>
  <c r="S284" i="2" s="1"/>
  <c r="R285" i="2" l="1"/>
  <c r="S285" i="2" s="1"/>
  <c r="Q286" i="2"/>
  <c r="Q287" i="2" l="1"/>
  <c r="R286" i="2"/>
  <c r="S286" i="2" s="1"/>
  <c r="Q288" i="2" l="1"/>
  <c r="R287" i="2"/>
  <c r="S287" i="2" s="1"/>
  <c r="Q289" i="2" l="1"/>
  <c r="R288" i="2"/>
  <c r="S288" i="2" s="1"/>
  <c r="R289" i="2" l="1"/>
  <c r="S289" i="2" s="1"/>
  <c r="Q290" i="2"/>
  <c r="R290" i="2" l="1"/>
  <c r="Q292" i="2"/>
  <c r="S290" i="2" l="1"/>
  <c r="S291" i="2" s="1"/>
  <c r="E18" i="2" s="1"/>
  <c r="Q293" i="2"/>
  <c r="R292" i="2"/>
  <c r="S292" i="2" s="1"/>
  <c r="AI1" i="15" l="1"/>
  <c r="H18" i="2"/>
  <c r="AI7" i="14" s="1"/>
  <c r="AI46" i="14" s="1"/>
  <c r="BA37" i="16"/>
  <c r="BA38" i="16" s="1"/>
  <c r="BA37" i="14"/>
  <c r="BA38" i="14" s="1"/>
  <c r="BA37" i="15"/>
  <c r="BA38" i="15" s="1"/>
  <c r="AI1" i="14"/>
  <c r="AI1" i="16"/>
  <c r="R293" i="2"/>
  <c r="S293" i="2" s="1"/>
  <c r="Q294" i="2"/>
  <c r="AI19" i="14" l="1"/>
  <c r="AI45" i="14"/>
  <c r="I18" i="2"/>
  <c r="J18" i="2" s="1"/>
  <c r="AI7" i="16" s="1"/>
  <c r="AI36" i="14"/>
  <c r="AI24" i="14"/>
  <c r="AI33" i="14"/>
  <c r="AI21" i="14"/>
  <c r="AI30" i="14"/>
  <c r="AI9" i="14"/>
  <c r="AI78" i="14" s="1"/>
  <c r="AI23" i="14"/>
  <c r="AI40" i="14"/>
  <c r="AI44" i="14"/>
  <c r="AI28" i="14"/>
  <c r="AI27" i="14"/>
  <c r="AI32" i="14"/>
  <c r="AI11" i="14"/>
  <c r="AI20" i="14"/>
  <c r="AI26" i="14"/>
  <c r="AI34" i="14"/>
  <c r="AI38" i="14"/>
  <c r="AI48" i="14"/>
  <c r="AI25" i="14"/>
  <c r="AI22" i="14"/>
  <c r="AI35" i="14"/>
  <c r="AI31" i="14"/>
  <c r="AI39" i="14"/>
  <c r="AI47" i="14"/>
  <c r="AI13" i="14"/>
  <c r="AI56" i="14"/>
  <c r="AI76" i="14"/>
  <c r="AI77" i="14"/>
  <c r="R294" i="2"/>
  <c r="S294" i="2" s="1"/>
  <c r="Q295" i="2"/>
  <c r="AI80" i="14" l="1"/>
  <c r="AI41" i="14"/>
  <c r="AI65" i="14"/>
  <c r="AI62" i="14"/>
  <c r="AI59" i="14"/>
  <c r="AI71" i="14"/>
  <c r="AI42" i="14"/>
  <c r="AI66" i="14"/>
  <c r="AI55" i="14"/>
  <c r="AI72" i="14"/>
  <c r="AI52" i="14"/>
  <c r="AI61" i="14"/>
  <c r="AI68" i="14"/>
  <c r="AI53" i="14"/>
  <c r="AI7" i="15"/>
  <c r="AI40" i="15" s="1"/>
  <c r="AI67" i="14"/>
  <c r="AI64" i="14"/>
  <c r="AI70" i="14"/>
  <c r="AI51" i="14"/>
  <c r="AI75" i="14"/>
  <c r="AI50" i="14"/>
  <c r="AI58" i="14"/>
  <c r="AI63" i="14"/>
  <c r="AI60" i="14"/>
  <c r="AI74" i="14"/>
  <c r="AI54" i="14"/>
  <c r="AI14" i="14"/>
  <c r="AI16" i="14" s="1"/>
  <c r="AI19" i="16"/>
  <c r="AI9" i="16"/>
  <c r="AI24" i="16"/>
  <c r="AI46" i="16"/>
  <c r="AI44" i="16"/>
  <c r="AI32" i="16"/>
  <c r="AI25" i="16"/>
  <c r="AI21" i="16"/>
  <c r="AI38" i="16"/>
  <c r="AI22" i="16"/>
  <c r="AI48" i="16"/>
  <c r="AI28" i="16"/>
  <c r="AI30" i="16"/>
  <c r="AI34" i="16"/>
  <c r="AI20" i="16"/>
  <c r="AI45" i="16"/>
  <c r="AI47" i="16"/>
  <c r="AI27" i="16"/>
  <c r="AI39" i="16"/>
  <c r="AI11" i="16"/>
  <c r="AI33" i="16"/>
  <c r="AI35" i="16"/>
  <c r="AI36" i="16"/>
  <c r="AI23" i="16"/>
  <c r="AI31" i="16"/>
  <c r="AI26" i="16"/>
  <c r="AI40" i="16"/>
  <c r="Q296" i="2"/>
  <c r="R295" i="2"/>
  <c r="S295" i="2" s="1"/>
  <c r="AI44" i="15" l="1"/>
  <c r="AI28" i="15"/>
  <c r="AI23" i="15"/>
  <c r="AI20" i="15"/>
  <c r="AI19" i="15"/>
  <c r="AI31" i="15"/>
  <c r="AI27" i="15"/>
  <c r="AI24" i="15"/>
  <c r="AI25" i="15"/>
  <c r="AI9" i="15"/>
  <c r="AI42" i="15" s="1"/>
  <c r="AI22" i="15"/>
  <c r="AI21" i="15"/>
  <c r="AI38" i="15"/>
  <c r="AI11" i="15"/>
  <c r="AI26" i="15"/>
  <c r="AI39" i="15"/>
  <c r="AI35" i="15"/>
  <c r="AI47" i="15"/>
  <c r="AI36" i="15"/>
  <c r="AI32" i="15"/>
  <c r="AI46" i="15"/>
  <c r="AI34" i="15"/>
  <c r="AI33" i="15"/>
  <c r="AI30" i="15"/>
  <c r="AI45" i="15"/>
  <c r="AI48" i="15"/>
  <c r="AI81" i="14"/>
  <c r="AI83" i="14" s="1"/>
  <c r="AI13" i="16"/>
  <c r="AI14" i="16" s="1"/>
  <c r="AI16" i="16" s="1"/>
  <c r="AI56" i="16"/>
  <c r="AI41" i="15"/>
  <c r="AI13" i="15"/>
  <c r="AI56" i="15"/>
  <c r="AI42" i="16"/>
  <c r="AI80" i="16"/>
  <c r="AI78" i="16"/>
  <c r="AI74" i="16"/>
  <c r="AI75" i="16"/>
  <c r="AI77" i="16"/>
  <c r="AI76" i="16"/>
  <c r="AI63" i="16"/>
  <c r="AI72" i="16"/>
  <c r="AI64" i="16"/>
  <c r="AI53" i="16"/>
  <c r="AI50" i="16"/>
  <c r="AI52" i="16"/>
  <c r="AI71" i="16"/>
  <c r="AI59" i="16"/>
  <c r="AI61" i="16"/>
  <c r="AI62" i="16"/>
  <c r="AI67" i="16"/>
  <c r="AI68" i="16"/>
  <c r="AI60" i="16"/>
  <c r="AI54" i="16"/>
  <c r="AI70" i="16"/>
  <c r="AI65" i="16"/>
  <c r="AI66" i="16"/>
  <c r="AI55" i="16"/>
  <c r="AI58" i="16"/>
  <c r="AI51" i="16"/>
  <c r="AI41" i="16"/>
  <c r="Q297" i="2"/>
  <c r="R296" i="2"/>
  <c r="S296" i="2" s="1"/>
  <c r="AI74" i="15" l="1"/>
  <c r="AI75" i="15"/>
  <c r="AI77" i="15"/>
  <c r="AI54" i="15"/>
  <c r="AI65" i="15"/>
  <c r="AI80" i="15"/>
  <c r="AI66" i="15"/>
  <c r="AI53" i="15"/>
  <c r="AI62" i="15"/>
  <c r="AI55" i="15"/>
  <c r="AI51" i="15"/>
  <c r="AI76" i="15"/>
  <c r="AI71" i="15"/>
  <c r="AI78" i="15"/>
  <c r="AI59" i="15"/>
  <c r="AI68" i="15"/>
  <c r="AI70" i="15"/>
  <c r="AI58" i="15"/>
  <c r="AI61" i="15"/>
  <c r="AI60" i="15"/>
  <c r="AI63" i="15"/>
  <c r="AI67" i="15"/>
  <c r="AI52" i="15"/>
  <c r="AI64" i="15"/>
  <c r="AI72" i="15"/>
  <c r="AI50" i="15"/>
  <c r="AI14" i="15"/>
  <c r="AI16" i="15" s="1"/>
  <c r="AI81" i="16"/>
  <c r="AI83" i="16" s="1"/>
  <c r="Q298" i="2"/>
  <c r="R297" i="2"/>
  <c r="S297" i="2" s="1"/>
  <c r="AI81" i="15" l="1"/>
  <c r="AI83" i="15" s="1"/>
  <c r="Q299" i="2"/>
  <c r="R298" i="2"/>
  <c r="S298" i="2" s="1"/>
  <c r="Q300" i="2" l="1"/>
  <c r="R299" i="2"/>
  <c r="S299" i="2" s="1"/>
  <c r="Q301" i="2" l="1"/>
  <c r="R300" i="2"/>
  <c r="S300" i="2" s="1"/>
  <c r="Q302" i="2" l="1"/>
  <c r="R301" i="2"/>
  <c r="S301" i="2" s="1"/>
  <c r="Q303" i="2" l="1"/>
  <c r="R302" i="2"/>
  <c r="S302" i="2" s="1"/>
  <c r="Q304" i="2" l="1"/>
  <c r="R303" i="2"/>
  <c r="S303" i="2" s="1"/>
  <c r="Q305" i="2" l="1"/>
  <c r="R304" i="2"/>
  <c r="S304" i="2" s="1"/>
  <c r="Q306" i="2" l="1"/>
  <c r="R305" i="2"/>
  <c r="S305" i="2" s="1"/>
  <c r="Q307" i="2" l="1"/>
  <c r="R306" i="2"/>
  <c r="S306" i="2" s="1"/>
  <c r="Q308" i="2" l="1"/>
  <c r="R307" i="2"/>
  <c r="S307" i="2" s="1"/>
  <c r="Q309" i="2" l="1"/>
  <c r="R308" i="2"/>
  <c r="S308" i="2" s="1"/>
  <c r="Q310" i="2" l="1"/>
  <c r="R309" i="2"/>
  <c r="S309" i="2" s="1"/>
  <c r="Q311" i="2" l="1"/>
  <c r="R310" i="2"/>
  <c r="S310" i="2" s="1"/>
  <c r="Q312" i="2" l="1"/>
  <c r="R311" i="2"/>
  <c r="S311" i="2" s="1"/>
  <c r="Q313" i="2" l="1"/>
  <c r="R312" i="2"/>
  <c r="S312" i="2" s="1"/>
  <c r="Q314" i="2" l="1"/>
  <c r="R313" i="2"/>
  <c r="S313" i="2" s="1"/>
  <c r="Q315" i="2" l="1"/>
  <c r="R314" i="2"/>
  <c r="S314" i="2" s="1"/>
  <c r="Q316" i="2" l="1"/>
  <c r="R315" i="2"/>
  <c r="S315" i="2" s="1"/>
  <c r="Q317" i="2" l="1"/>
  <c r="R316" i="2"/>
  <c r="S316" i="2" s="1"/>
  <c r="Q318" i="2" l="1"/>
  <c r="R317" i="2"/>
  <c r="S317" i="2" s="1"/>
  <c r="Q319" i="2" l="1"/>
  <c r="R318" i="2"/>
  <c r="S318" i="2" s="1"/>
  <c r="R319" i="2" l="1"/>
  <c r="S319" i="2" s="1"/>
  <c r="Q320" i="2"/>
  <c r="Q321" i="2" l="1"/>
  <c r="R320" i="2"/>
  <c r="S320" i="2" s="1"/>
  <c r="R321" i="2" l="1"/>
  <c r="S321" i="2" s="1"/>
  <c r="Q322" i="2"/>
  <c r="Q324" i="2" l="1"/>
  <c r="R322" i="2"/>
  <c r="S322" i="2" l="1"/>
  <c r="S323" i="2" s="1"/>
  <c r="E19" i="2" s="1"/>
  <c r="R324" i="2"/>
  <c r="S324" i="2" s="1"/>
  <c r="Q325" i="2"/>
  <c r="AJ1" i="15" l="1"/>
  <c r="H19" i="2"/>
  <c r="AJ7" i="14" s="1"/>
  <c r="AJ44" i="14" s="1"/>
  <c r="BB37" i="16"/>
  <c r="BB38" i="16" s="1"/>
  <c r="AJ1" i="14"/>
  <c r="BB37" i="14"/>
  <c r="BB38" i="14" s="1"/>
  <c r="BB37" i="15"/>
  <c r="BB38" i="15" s="1"/>
  <c r="AJ1" i="16"/>
  <c r="R325" i="2"/>
  <c r="S325" i="2" s="1"/>
  <c r="Q326" i="2"/>
  <c r="I19" i="2" l="1"/>
  <c r="AJ7" i="15" s="1"/>
  <c r="AJ11" i="14"/>
  <c r="AJ9" i="14"/>
  <c r="AJ65" i="14" s="1"/>
  <c r="AJ20" i="14"/>
  <c r="AJ33" i="14"/>
  <c r="AJ22" i="14"/>
  <c r="AJ30" i="14"/>
  <c r="AJ27" i="14"/>
  <c r="AJ40" i="14"/>
  <c r="AJ21" i="14"/>
  <c r="AJ36" i="14"/>
  <c r="AJ48" i="14"/>
  <c r="AJ19" i="14"/>
  <c r="AJ24" i="14"/>
  <c r="AJ32" i="14"/>
  <c r="AJ47" i="14"/>
  <c r="AJ25" i="14"/>
  <c r="AJ23" i="14"/>
  <c r="AJ34" i="14"/>
  <c r="AJ38" i="14"/>
  <c r="AJ46" i="14"/>
  <c r="AJ26" i="14"/>
  <c r="AJ28" i="14"/>
  <c r="AJ35" i="14"/>
  <c r="AJ31" i="14"/>
  <c r="AJ39" i="14"/>
  <c r="AJ45" i="14"/>
  <c r="AJ13" i="14"/>
  <c r="AJ14" i="14" s="1"/>
  <c r="AJ16" i="14" s="1"/>
  <c r="AJ56" i="14"/>
  <c r="AJ41" i="14"/>
  <c r="AJ80" i="14"/>
  <c r="AJ42" i="14"/>
  <c r="J19" i="2"/>
  <c r="AJ7" i="16" s="1"/>
  <c r="R326" i="2"/>
  <c r="S326" i="2" s="1"/>
  <c r="Q327" i="2"/>
  <c r="AJ50" i="14" l="1"/>
  <c r="AJ64" i="14"/>
  <c r="AJ61" i="14"/>
  <c r="AJ55" i="14"/>
  <c r="AJ72" i="14"/>
  <c r="AJ51" i="14"/>
  <c r="AJ70" i="14"/>
  <c r="AJ78" i="14"/>
  <c r="AJ77" i="14"/>
  <c r="AJ76" i="14"/>
  <c r="AJ75" i="14"/>
  <c r="AJ74" i="14"/>
  <c r="AJ71" i="14"/>
  <c r="AJ54" i="14"/>
  <c r="AJ58" i="14"/>
  <c r="AJ53" i="14"/>
  <c r="AJ62" i="14"/>
  <c r="AJ67" i="14"/>
  <c r="AJ66" i="14"/>
  <c r="AJ63" i="14"/>
  <c r="AJ59" i="14"/>
  <c r="AJ68" i="14"/>
  <c r="AJ52" i="14"/>
  <c r="AJ60" i="14"/>
  <c r="AJ44" i="15"/>
  <c r="AJ32" i="15"/>
  <c r="AJ31" i="15"/>
  <c r="AJ30" i="15"/>
  <c r="AJ28" i="15"/>
  <c r="AJ24" i="15"/>
  <c r="AJ23" i="15"/>
  <c r="AJ45" i="15"/>
  <c r="AJ25" i="15"/>
  <c r="AJ22" i="15"/>
  <c r="AJ11" i="15"/>
  <c r="AJ34" i="15"/>
  <c r="AJ26" i="15"/>
  <c r="AJ9" i="15"/>
  <c r="AJ39" i="15"/>
  <c r="AJ38" i="15"/>
  <c r="AJ21" i="15"/>
  <c r="AJ19" i="15"/>
  <c r="AJ46" i="15"/>
  <c r="AJ40" i="15"/>
  <c r="AJ20" i="15"/>
  <c r="AJ36" i="15"/>
  <c r="AJ35" i="15"/>
  <c r="AJ48" i="15"/>
  <c r="AJ33" i="15"/>
  <c r="AJ47" i="15"/>
  <c r="AJ27" i="15"/>
  <c r="AJ31" i="16"/>
  <c r="AJ28" i="16"/>
  <c r="AJ36" i="16"/>
  <c r="AJ44" i="16"/>
  <c r="AJ47" i="16"/>
  <c r="AJ33" i="16"/>
  <c r="AJ23" i="16"/>
  <c r="AJ39" i="16"/>
  <c r="AJ20" i="16"/>
  <c r="AJ48" i="16"/>
  <c r="AJ26" i="16"/>
  <c r="AJ32" i="16"/>
  <c r="AJ27" i="16"/>
  <c r="AJ19" i="16"/>
  <c r="AJ35" i="16"/>
  <c r="AJ22" i="16"/>
  <c r="AJ30" i="16"/>
  <c r="AJ38" i="16"/>
  <c r="AJ46" i="16"/>
  <c r="AJ34" i="16"/>
  <c r="AJ9" i="16"/>
  <c r="AJ24" i="16"/>
  <c r="AJ25" i="16"/>
  <c r="AJ21" i="16"/>
  <c r="AJ45" i="16"/>
  <c r="AJ11" i="16"/>
  <c r="AJ40" i="16"/>
  <c r="R327" i="2"/>
  <c r="S327" i="2" s="1"/>
  <c r="Q328" i="2"/>
  <c r="AJ81" i="14" l="1"/>
  <c r="AJ83" i="14" s="1"/>
  <c r="AJ13" i="15"/>
  <c r="AJ14" i="15" s="1"/>
  <c r="AJ16" i="15" s="1"/>
  <c r="AJ56" i="15"/>
  <c r="AJ13" i="16"/>
  <c r="AJ14" i="16" s="1"/>
  <c r="AJ16" i="16" s="1"/>
  <c r="AJ56" i="16"/>
  <c r="AJ42" i="16"/>
  <c r="AJ77" i="16"/>
  <c r="AJ75" i="16"/>
  <c r="AJ80" i="16"/>
  <c r="AJ78" i="16"/>
  <c r="AJ76" i="16"/>
  <c r="AJ74" i="16"/>
  <c r="AJ42" i="15"/>
  <c r="AJ75" i="15"/>
  <c r="AJ80" i="15"/>
  <c r="AJ78" i="15"/>
  <c r="AJ74" i="15"/>
  <c r="AJ77" i="15"/>
  <c r="AJ76" i="15"/>
  <c r="AJ41" i="15"/>
  <c r="AJ41" i="16"/>
  <c r="AJ50" i="15"/>
  <c r="AJ60" i="15"/>
  <c r="AJ66" i="15"/>
  <c r="AJ62" i="15"/>
  <c r="AJ61" i="15"/>
  <c r="AJ63" i="15"/>
  <c r="AJ64" i="15"/>
  <c r="AJ53" i="15"/>
  <c r="AJ55" i="15"/>
  <c r="AJ71" i="15"/>
  <c r="AJ54" i="15"/>
  <c r="AJ70" i="15"/>
  <c r="AJ59" i="15"/>
  <c r="AJ67" i="15"/>
  <c r="AJ68" i="15"/>
  <c r="AJ58" i="15"/>
  <c r="AJ52" i="15"/>
  <c r="AJ65" i="15"/>
  <c r="AJ72" i="15"/>
  <c r="AJ51" i="15"/>
  <c r="AJ60" i="16"/>
  <c r="AJ70" i="16"/>
  <c r="AJ54" i="16"/>
  <c r="AJ61" i="16"/>
  <c r="AJ64" i="16"/>
  <c r="AJ62" i="16"/>
  <c r="AJ66" i="16"/>
  <c r="AJ59" i="16"/>
  <c r="AJ52" i="16"/>
  <c r="AJ68" i="16"/>
  <c r="AJ58" i="16"/>
  <c r="AJ50" i="16"/>
  <c r="AJ51" i="16"/>
  <c r="AJ65" i="16"/>
  <c r="AJ55" i="16"/>
  <c r="AJ72" i="16"/>
  <c r="AJ63" i="16"/>
  <c r="AJ71" i="16"/>
  <c r="AJ53" i="16"/>
  <c r="AJ67" i="16"/>
  <c r="Q329" i="2"/>
  <c r="R328" i="2"/>
  <c r="S328" i="2" s="1"/>
  <c r="AJ81" i="15" l="1"/>
  <c r="AJ83" i="15" s="1"/>
  <c r="AJ81" i="16"/>
  <c r="AJ83" i="16" s="1"/>
  <c r="Q330" i="2"/>
  <c r="R329" i="2"/>
  <c r="S329" i="2" s="1"/>
  <c r="Q331" i="2" l="1"/>
  <c r="R330" i="2"/>
  <c r="S330" i="2" s="1"/>
  <c r="Q332" i="2" l="1"/>
  <c r="R331" i="2"/>
  <c r="S331" i="2" s="1"/>
  <c r="Q333" i="2" l="1"/>
  <c r="R332" i="2"/>
  <c r="S332" i="2" s="1"/>
  <c r="Q334" i="2" l="1"/>
  <c r="R333" i="2"/>
  <c r="S333" i="2" s="1"/>
  <c r="Q335" i="2" l="1"/>
  <c r="R334" i="2"/>
  <c r="S334" i="2" s="1"/>
  <c r="Q336" i="2" l="1"/>
  <c r="R335" i="2"/>
  <c r="S335" i="2" s="1"/>
  <c r="Q337" i="2" l="1"/>
  <c r="R336" i="2"/>
  <c r="S336" i="2" s="1"/>
  <c r="Q338" i="2" l="1"/>
  <c r="R337" i="2"/>
  <c r="S337" i="2" s="1"/>
  <c r="Q339" i="2" l="1"/>
  <c r="R338" i="2"/>
  <c r="S338" i="2" s="1"/>
  <c r="Q340" i="2" l="1"/>
  <c r="R339" i="2"/>
  <c r="S339" i="2" s="1"/>
  <c r="Q341" i="2" l="1"/>
  <c r="R340" i="2"/>
  <c r="S340" i="2" s="1"/>
  <c r="Q342" i="2" l="1"/>
  <c r="R341" i="2"/>
  <c r="S341" i="2" s="1"/>
  <c r="Q343" i="2" l="1"/>
  <c r="R342" i="2"/>
  <c r="S342" i="2" s="1"/>
  <c r="Q344" i="2" l="1"/>
  <c r="R343" i="2"/>
  <c r="S343" i="2" s="1"/>
  <c r="Q345" i="2" l="1"/>
  <c r="R344" i="2"/>
  <c r="S344" i="2" s="1"/>
  <c r="Q346" i="2" l="1"/>
  <c r="R345" i="2"/>
  <c r="S345" i="2" s="1"/>
  <c r="Q347" i="2" l="1"/>
  <c r="R346" i="2"/>
  <c r="S346" i="2" s="1"/>
  <c r="Q348" i="2" l="1"/>
  <c r="R347" i="2"/>
  <c r="S347" i="2" s="1"/>
  <c r="Q349" i="2" l="1"/>
  <c r="R348" i="2"/>
  <c r="S348" i="2" s="1"/>
  <c r="Q350" i="2" l="1"/>
  <c r="R349" i="2"/>
  <c r="S349" i="2" s="1"/>
  <c r="Q351" i="2" l="1"/>
  <c r="R350" i="2"/>
  <c r="S350" i="2" s="1"/>
  <c r="R351" i="2" l="1"/>
  <c r="S351" i="2" s="1"/>
  <c r="Q352" i="2"/>
  <c r="Q353" i="2" l="1"/>
  <c r="R352" i="2"/>
  <c r="S352" i="2" s="1"/>
  <c r="R353" i="2" l="1"/>
  <c r="S353" i="2" s="1"/>
  <c r="Q355" i="2"/>
  <c r="S354" i="2" l="1"/>
  <c r="E20" i="2" s="1"/>
  <c r="R355" i="2"/>
  <c r="S355" i="2" s="1"/>
  <c r="Q356" i="2"/>
  <c r="BC37" i="16" l="1"/>
  <c r="BC38" i="16" s="1"/>
  <c r="BC37" i="15"/>
  <c r="BC38" i="15" s="1"/>
  <c r="AK1" i="14"/>
  <c r="AK1" i="16"/>
  <c r="AK1" i="15"/>
  <c r="H20" i="2"/>
  <c r="AK7" i="14" s="1"/>
  <c r="BC37" i="14"/>
  <c r="R356" i="2"/>
  <c r="S356" i="2" s="1"/>
  <c r="Q357" i="2"/>
  <c r="I20" i="2" l="1"/>
  <c r="J20" i="2" s="1"/>
  <c r="AK7" i="16" s="1"/>
  <c r="AK11" i="14"/>
  <c r="AK44" i="14"/>
  <c r="AK45" i="14"/>
  <c r="AK46" i="14"/>
  <c r="AK47" i="14"/>
  <c r="AK48" i="14"/>
  <c r="AK39" i="14"/>
  <c r="AK40" i="14"/>
  <c r="AK38" i="14"/>
  <c r="AK30" i="14"/>
  <c r="AK31" i="14"/>
  <c r="AK32" i="14"/>
  <c r="AK33" i="14"/>
  <c r="AK34" i="14"/>
  <c r="AK35" i="14"/>
  <c r="AK36" i="14"/>
  <c r="AK9" i="14"/>
  <c r="AK21" i="14"/>
  <c r="AK25" i="14"/>
  <c r="AK20" i="14"/>
  <c r="AK24" i="14"/>
  <c r="AK28" i="14"/>
  <c r="AK23" i="14"/>
  <c r="AK27" i="14"/>
  <c r="AK19" i="14"/>
  <c r="AK26" i="14"/>
  <c r="AK22" i="14"/>
  <c r="BC38" i="14"/>
  <c r="Q358" i="2"/>
  <c r="R357" i="2"/>
  <c r="S357" i="2" s="1"/>
  <c r="AK13" i="14" l="1"/>
  <c r="AK14" i="14" s="1"/>
  <c r="AK16" i="14" s="1"/>
  <c r="AK56" i="14"/>
  <c r="AK41" i="14"/>
  <c r="AK80" i="14"/>
  <c r="AK42" i="14"/>
  <c r="AK7" i="15"/>
  <c r="AK51" i="14"/>
  <c r="AK72" i="14"/>
  <c r="AK52" i="14"/>
  <c r="AK54" i="14"/>
  <c r="AK53" i="14"/>
  <c r="AK74" i="14"/>
  <c r="AK71" i="14"/>
  <c r="AK75" i="14"/>
  <c r="AK76" i="14"/>
  <c r="AK77" i="14"/>
  <c r="AK78" i="14"/>
  <c r="AK70" i="14"/>
  <c r="AK34" i="16"/>
  <c r="AK31" i="16"/>
  <c r="AK24" i="16"/>
  <c r="AK21" i="16"/>
  <c r="AK9" i="16"/>
  <c r="AK39" i="16"/>
  <c r="AK26" i="16"/>
  <c r="AK25" i="16"/>
  <c r="AK30" i="16"/>
  <c r="AK22" i="16"/>
  <c r="AK23" i="16"/>
  <c r="AK11" i="16"/>
  <c r="AK40" i="16"/>
  <c r="AK20" i="16"/>
  <c r="AK33" i="16"/>
  <c r="AK19" i="16"/>
  <c r="AK44" i="16"/>
  <c r="AK46" i="16"/>
  <c r="AK27" i="16"/>
  <c r="AK35" i="16"/>
  <c r="AK45" i="16"/>
  <c r="AK28" i="16"/>
  <c r="AK38" i="16"/>
  <c r="AK47" i="16"/>
  <c r="AK42" i="16"/>
  <c r="AK32" i="16"/>
  <c r="AK36" i="16"/>
  <c r="AK48" i="16"/>
  <c r="AK55" i="14"/>
  <c r="AK62" i="14"/>
  <c r="AK66" i="14"/>
  <c r="AK58" i="14"/>
  <c r="AK61" i="14"/>
  <c r="AK65" i="14"/>
  <c r="AK60" i="14"/>
  <c r="AK64" i="14"/>
  <c r="AK63" i="14"/>
  <c r="AK59" i="14"/>
  <c r="AK67" i="14"/>
  <c r="AK68" i="14"/>
  <c r="AK50" i="14"/>
  <c r="R358" i="2"/>
  <c r="S358" i="2" s="1"/>
  <c r="Q359" i="2"/>
  <c r="AK56" i="16" l="1"/>
  <c r="AK13" i="16"/>
  <c r="AK14" i="16" s="1"/>
  <c r="AK16" i="16" s="1"/>
  <c r="AK81" i="14"/>
  <c r="AK41" i="16"/>
  <c r="AK76" i="16"/>
  <c r="AK78" i="16"/>
  <c r="AK77" i="16"/>
  <c r="AK75" i="16"/>
  <c r="AK80" i="16"/>
  <c r="AK74" i="16"/>
  <c r="AK32" i="15"/>
  <c r="AK21" i="15"/>
  <c r="AK45" i="15"/>
  <c r="AK48" i="15"/>
  <c r="AK9" i="15"/>
  <c r="AK66" i="15" s="1"/>
  <c r="AK47" i="15"/>
  <c r="AK36" i="15"/>
  <c r="AK25" i="15"/>
  <c r="AK38" i="15"/>
  <c r="AK11" i="15"/>
  <c r="AK31" i="15"/>
  <c r="AK23" i="15"/>
  <c r="AK34" i="15"/>
  <c r="AK19" i="15"/>
  <c r="AK27" i="15"/>
  <c r="AK33" i="15"/>
  <c r="AK35" i="15"/>
  <c r="AK30" i="15"/>
  <c r="AK20" i="15"/>
  <c r="AK44" i="15"/>
  <c r="AK28" i="15"/>
  <c r="AK39" i="15"/>
  <c r="AK46" i="15"/>
  <c r="AK24" i="15"/>
  <c r="AK26" i="15"/>
  <c r="AK40" i="15"/>
  <c r="AK22" i="15"/>
  <c r="AK50" i="16"/>
  <c r="AK61" i="16"/>
  <c r="AK71" i="16"/>
  <c r="AK59" i="16"/>
  <c r="AK58" i="16"/>
  <c r="AK54" i="16"/>
  <c r="AK53" i="16"/>
  <c r="AK66" i="16"/>
  <c r="AK70" i="16"/>
  <c r="AK65" i="16"/>
  <c r="AK62" i="16"/>
  <c r="AK72" i="16"/>
  <c r="AK52" i="16"/>
  <c r="AK60" i="16"/>
  <c r="AK55" i="16"/>
  <c r="AK68" i="16"/>
  <c r="AK67" i="16"/>
  <c r="AK51" i="16"/>
  <c r="AK64" i="16"/>
  <c r="AK63" i="16"/>
  <c r="AK83" i="14"/>
  <c r="R359" i="2"/>
  <c r="S359" i="2" s="1"/>
  <c r="Q360" i="2"/>
  <c r="AK41" i="15" l="1"/>
  <c r="AK72" i="15"/>
  <c r="AK56" i="15"/>
  <c r="AK13" i="15"/>
  <c r="AK14" i="15" s="1"/>
  <c r="AK16" i="15" s="1"/>
  <c r="AK81" i="16"/>
  <c r="AK83" i="16" s="1"/>
  <c r="AK60" i="15"/>
  <c r="AK62" i="15"/>
  <c r="AK80" i="15"/>
  <c r="AK78" i="15"/>
  <c r="AK74" i="15"/>
  <c r="AK77" i="15"/>
  <c r="AK76" i="15"/>
  <c r="AK75" i="15"/>
  <c r="AK67" i="15"/>
  <c r="AK58" i="15"/>
  <c r="AK42" i="15"/>
  <c r="AK52" i="15"/>
  <c r="AK50" i="15"/>
  <c r="AK71" i="15"/>
  <c r="AK54" i="15"/>
  <c r="AK63" i="15"/>
  <c r="AK53" i="15"/>
  <c r="AK61" i="15"/>
  <c r="AK65" i="15"/>
  <c r="AK51" i="15"/>
  <c r="AK70" i="15"/>
  <c r="AK55" i="15"/>
  <c r="AK68" i="15"/>
  <c r="AK59" i="15"/>
  <c r="AK64" i="15"/>
  <c r="R360" i="2"/>
  <c r="S360" i="2" s="1"/>
  <c r="Q361" i="2"/>
  <c r="AK81" i="15" l="1"/>
  <c r="AK83" i="15" s="1"/>
  <c r="Q362" i="2"/>
  <c r="R361" i="2"/>
  <c r="S361" i="2" s="1"/>
  <c r="Q363" i="2" l="1"/>
  <c r="R362" i="2"/>
  <c r="S362" i="2" s="1"/>
  <c r="Q364" i="2" l="1"/>
  <c r="R363" i="2"/>
  <c r="S363" i="2" s="1"/>
  <c r="Q365" i="2" l="1"/>
  <c r="R364" i="2"/>
  <c r="S364" i="2" s="1"/>
  <c r="Q366" i="2" l="1"/>
  <c r="R365" i="2"/>
  <c r="S365" i="2" s="1"/>
  <c r="Q367" i="2" l="1"/>
  <c r="R366" i="2"/>
  <c r="S366" i="2" s="1"/>
  <c r="Q368" i="2" l="1"/>
  <c r="R367" i="2"/>
  <c r="S367" i="2" s="1"/>
  <c r="Q369" i="2" l="1"/>
  <c r="R368" i="2"/>
  <c r="S368" i="2" s="1"/>
  <c r="Q370" i="2" l="1"/>
  <c r="R369" i="2"/>
  <c r="S369" i="2" s="1"/>
  <c r="Q371" i="2" l="1"/>
  <c r="R370" i="2"/>
  <c r="S370" i="2" s="1"/>
  <c r="Q372" i="2" l="1"/>
  <c r="R371" i="2"/>
  <c r="S371" i="2" s="1"/>
  <c r="Q373" i="2" l="1"/>
  <c r="R372" i="2"/>
  <c r="S372" i="2" s="1"/>
  <c r="Q374" i="2" l="1"/>
  <c r="R373" i="2"/>
  <c r="S373" i="2" s="1"/>
  <c r="Q375" i="2" l="1"/>
  <c r="R374" i="2"/>
  <c r="S374" i="2" s="1"/>
  <c r="Q376" i="2" l="1"/>
  <c r="R375" i="2"/>
  <c r="S375" i="2" s="1"/>
  <c r="Q377" i="2" l="1"/>
  <c r="R376" i="2"/>
  <c r="S376" i="2" s="1"/>
  <c r="Q378" i="2" l="1"/>
  <c r="R377" i="2"/>
  <c r="S377" i="2" s="1"/>
  <c r="Q379" i="2" l="1"/>
  <c r="R378" i="2"/>
  <c r="S378" i="2" s="1"/>
  <c r="Q380" i="2" l="1"/>
  <c r="R379" i="2"/>
  <c r="S379" i="2" s="1"/>
  <c r="Q381" i="2" l="1"/>
  <c r="R380" i="2"/>
  <c r="S380" i="2" s="1"/>
  <c r="Q382" i="2" l="1"/>
  <c r="R381" i="2"/>
  <c r="S381" i="2" s="1"/>
  <c r="Q383" i="2" l="1"/>
  <c r="R382" i="2"/>
  <c r="S382" i="2" s="1"/>
  <c r="Q384" i="2" l="1"/>
  <c r="R383" i="2"/>
  <c r="S383" i="2" s="1"/>
  <c r="Q385" i="2" l="1"/>
  <c r="R384" i="2"/>
  <c r="S384" i="2" s="1"/>
  <c r="R385" i="2" l="1"/>
  <c r="S385" i="2" l="1"/>
  <c r="S386" i="2" s="1"/>
  <c r="E21" i="2" s="1"/>
  <c r="AL1" i="15" l="1"/>
  <c r="E22" i="2"/>
  <c r="E3" i="2" s="1"/>
  <c r="AO89" i="14" s="1"/>
  <c r="AL1" i="16"/>
  <c r="H21" i="2"/>
  <c r="AL7" i="14" s="1"/>
  <c r="AL46" i="14" s="1"/>
  <c r="AM46" i="14" s="1"/>
  <c r="BD37" i="16"/>
  <c r="BD38" i="16" s="1"/>
  <c r="AL1" i="14"/>
  <c r="BD37" i="15"/>
  <c r="BD38" i="15" s="1"/>
  <c r="BD37" i="14"/>
  <c r="BD38" i="14" s="1"/>
  <c r="G3" i="2"/>
  <c r="AO89" i="15" l="1"/>
  <c r="AO89" i="16"/>
  <c r="AL22" i="14"/>
  <c r="AM22" i="14" s="1"/>
  <c r="AL9" i="14"/>
  <c r="AL71" i="14" s="1"/>
  <c r="AM71" i="14" s="1"/>
  <c r="AL45" i="14"/>
  <c r="AM45" i="14" s="1"/>
  <c r="B42" i="12" s="1"/>
  <c r="H42" i="12" s="1"/>
  <c r="M42" i="12" s="1"/>
  <c r="AL34" i="14"/>
  <c r="AM34" i="14" s="1"/>
  <c r="B31" i="12" s="1"/>
  <c r="H31" i="12" s="1"/>
  <c r="M31" i="12" s="1"/>
  <c r="AL38" i="14"/>
  <c r="AM38" i="14" s="1"/>
  <c r="B35" i="12" s="1"/>
  <c r="H35" i="12" s="1"/>
  <c r="M35" i="12" s="1"/>
  <c r="AL27" i="14"/>
  <c r="AM27" i="14" s="1"/>
  <c r="B24" i="12" s="1"/>
  <c r="H24" i="12" s="1"/>
  <c r="M24" i="12" s="1"/>
  <c r="AM7" i="14"/>
  <c r="B4" i="12" s="1"/>
  <c r="H4" i="12" s="1"/>
  <c r="AL25" i="14"/>
  <c r="AM25" i="14" s="1"/>
  <c r="B22" i="12" s="1"/>
  <c r="H22" i="12" s="1"/>
  <c r="AL11" i="14"/>
  <c r="AL48" i="14"/>
  <c r="AM48" i="14" s="1"/>
  <c r="B45" i="12" s="1"/>
  <c r="H45" i="12" s="1"/>
  <c r="AL28" i="14"/>
  <c r="AM28" i="14" s="1"/>
  <c r="B25" i="12" s="1"/>
  <c r="H25" i="12" s="1"/>
  <c r="M25" i="12" s="1"/>
  <c r="AL30" i="14"/>
  <c r="AM30" i="14" s="1"/>
  <c r="B27" i="12" s="1"/>
  <c r="H27" i="12" s="1"/>
  <c r="AL33" i="14"/>
  <c r="AM33" i="14" s="1"/>
  <c r="B30" i="12" s="1"/>
  <c r="H30" i="12" s="1"/>
  <c r="AL36" i="14"/>
  <c r="AM36" i="14" s="1"/>
  <c r="B33" i="12" s="1"/>
  <c r="H33" i="12" s="1"/>
  <c r="AL39" i="14"/>
  <c r="AM39" i="14" s="1"/>
  <c r="AL47" i="14"/>
  <c r="AM47" i="14" s="1"/>
  <c r="B44" i="12" s="1"/>
  <c r="H44" i="12" s="1"/>
  <c r="M44" i="12" s="1"/>
  <c r="AL21" i="14"/>
  <c r="AM21" i="14" s="1"/>
  <c r="AL40" i="14"/>
  <c r="AM40" i="14" s="1"/>
  <c r="H22" i="2"/>
  <c r="B51" i="11" s="1"/>
  <c r="AL24" i="14"/>
  <c r="AM24" i="14" s="1"/>
  <c r="B21" i="12" s="1"/>
  <c r="H21" i="12" s="1"/>
  <c r="M21" i="12" s="1"/>
  <c r="AL19" i="14"/>
  <c r="AM19" i="14" s="1"/>
  <c r="B16" i="12" s="1"/>
  <c r="H16" i="12" s="1"/>
  <c r="M16" i="12" s="1"/>
  <c r="AL32" i="14"/>
  <c r="AM32" i="14" s="1"/>
  <c r="B29" i="12" s="1"/>
  <c r="H29" i="12" s="1"/>
  <c r="I21" i="2"/>
  <c r="AL7" i="15" s="1"/>
  <c r="AL21" i="15" s="1"/>
  <c r="AM21" i="15" s="1"/>
  <c r="AL23" i="14"/>
  <c r="AM23" i="14" s="1"/>
  <c r="B20" i="12" s="1"/>
  <c r="H20" i="12" s="1"/>
  <c r="M20" i="12" s="1"/>
  <c r="AL20" i="14"/>
  <c r="AM20" i="14" s="1"/>
  <c r="B17" i="12" s="1"/>
  <c r="H17" i="12" s="1"/>
  <c r="M17" i="12" s="1"/>
  <c r="AL26" i="14"/>
  <c r="AM26" i="14" s="1"/>
  <c r="B23" i="12" s="1"/>
  <c r="H23" i="12" s="1"/>
  <c r="M23" i="12" s="1"/>
  <c r="AL35" i="14"/>
  <c r="AM35" i="14" s="1"/>
  <c r="B32" i="12" s="1"/>
  <c r="H32" i="12" s="1"/>
  <c r="AL31" i="14"/>
  <c r="AM31" i="14" s="1"/>
  <c r="B28" i="12" s="1"/>
  <c r="H28" i="12" s="1"/>
  <c r="M28" i="12" s="1"/>
  <c r="AL44" i="14"/>
  <c r="AM44" i="14" s="1"/>
  <c r="B41" i="12" s="1"/>
  <c r="H41" i="12" s="1"/>
  <c r="M41" i="12" s="1"/>
  <c r="AL80" i="14"/>
  <c r="AL13" i="14"/>
  <c r="AM13" i="14" s="1"/>
  <c r="B10" i="12" s="1"/>
  <c r="H10" i="12" s="1"/>
  <c r="AL56" i="14"/>
  <c r="AM56" i="14" s="1"/>
  <c r="B43" i="12"/>
  <c r="H43" i="12" s="1"/>
  <c r="M43" i="12" s="1"/>
  <c r="B19" i="12"/>
  <c r="H19" i="12" s="1"/>
  <c r="M19" i="12" s="1"/>
  <c r="B18" i="12"/>
  <c r="H18" i="12" s="1"/>
  <c r="M18" i="12" s="1"/>
  <c r="AL76" i="14"/>
  <c r="AM76" i="14" s="1"/>
  <c r="AL77" i="14"/>
  <c r="AM77" i="14" s="1"/>
  <c r="AL51" i="14"/>
  <c r="AM51" i="14" s="1"/>
  <c r="AL72" i="14"/>
  <c r="AM72" i="14" s="1"/>
  <c r="AL52" i="14"/>
  <c r="AM52" i="14" s="1"/>
  <c r="AL53" i="14"/>
  <c r="AM53" i="14" s="1"/>
  <c r="AL54" i="14"/>
  <c r="AM54" i="14" s="1"/>
  <c r="AL74" i="14"/>
  <c r="AM74" i="14" s="1"/>
  <c r="AL75" i="14"/>
  <c r="AM75" i="14" s="1"/>
  <c r="AL78" i="14"/>
  <c r="AM78" i="14" s="1"/>
  <c r="M40" i="12"/>
  <c r="B99" i="11" l="1"/>
  <c r="B43" i="11"/>
  <c r="B91" i="11"/>
  <c r="B59" i="11"/>
  <c r="B63" i="11"/>
  <c r="B35" i="11"/>
  <c r="B92" i="11"/>
  <c r="B19" i="11"/>
  <c r="B23" i="11"/>
  <c r="B101" i="11"/>
  <c r="B7" i="11"/>
  <c r="B38" i="11"/>
  <c r="B22" i="11"/>
  <c r="B6" i="11"/>
  <c r="B40" i="11"/>
  <c r="B11" i="11"/>
  <c r="B86" i="11"/>
  <c r="B98" i="11"/>
  <c r="B95" i="11"/>
  <c r="AM9" i="14"/>
  <c r="AO33" i="14" s="1"/>
  <c r="B90" i="11"/>
  <c r="B94" i="11"/>
  <c r="B81" i="11"/>
  <c r="B16" i="11"/>
  <c r="B73" i="11"/>
  <c r="AL41" i="14"/>
  <c r="AM41" i="14" s="1"/>
  <c r="B31" i="11"/>
  <c r="B87" i="11"/>
  <c r="B47" i="11"/>
  <c r="B67" i="11"/>
  <c r="AL50" i="14"/>
  <c r="AM50" i="14" s="1"/>
  <c r="B47" i="12" s="1"/>
  <c r="H47" i="12" s="1"/>
  <c r="M47" i="12" s="1"/>
  <c r="B2" i="11"/>
  <c r="B100" i="11"/>
  <c r="AL60" i="14"/>
  <c r="AM60" i="14" s="1"/>
  <c r="B57" i="12" s="1"/>
  <c r="H57" i="12" s="1"/>
  <c r="B96" i="11"/>
  <c r="B88" i="11"/>
  <c r="B84" i="11"/>
  <c r="AL68" i="14"/>
  <c r="AM68" i="14" s="1"/>
  <c r="B65" i="12" s="1"/>
  <c r="H65" i="12" s="1"/>
  <c r="B77" i="11"/>
  <c r="AL64" i="14"/>
  <c r="AM64" i="14" s="1"/>
  <c r="B61" i="12" s="1"/>
  <c r="H61" i="12" s="1"/>
  <c r="AL65" i="14"/>
  <c r="AM65" i="14" s="1"/>
  <c r="B62" i="12" s="1"/>
  <c r="H62" i="12" s="1"/>
  <c r="B69" i="11"/>
  <c r="AL61" i="14"/>
  <c r="AM61" i="14" s="1"/>
  <c r="B58" i="12" s="1"/>
  <c r="H58" i="12" s="1"/>
  <c r="B93" i="11"/>
  <c r="AL58" i="14"/>
  <c r="AM58" i="14" s="1"/>
  <c r="B55" i="12" s="1"/>
  <c r="H55" i="12" s="1"/>
  <c r="AL66" i="14"/>
  <c r="AM66" i="14" s="1"/>
  <c r="B63" i="12" s="1"/>
  <c r="H63" i="12" s="1"/>
  <c r="B70" i="11"/>
  <c r="AL62" i="14"/>
  <c r="AM62" i="14" s="1"/>
  <c r="B59" i="12" s="1"/>
  <c r="H59" i="12" s="1"/>
  <c r="M59" i="12" s="1"/>
  <c r="B54" i="11"/>
  <c r="AL67" i="14"/>
  <c r="AM67" i="14" s="1"/>
  <c r="B64" i="12" s="1"/>
  <c r="H64" i="12" s="1"/>
  <c r="AL63" i="14"/>
  <c r="AM63" i="14" s="1"/>
  <c r="B60" i="12" s="1"/>
  <c r="H60" i="12" s="1"/>
  <c r="AL59" i="14"/>
  <c r="AM59" i="14" s="1"/>
  <c r="B56" i="12" s="1"/>
  <c r="H56" i="12" s="1"/>
  <c r="B72" i="11"/>
  <c r="B56" i="11"/>
  <c r="AL55" i="14"/>
  <c r="AM55" i="14" s="1"/>
  <c r="B52" i="12" s="1"/>
  <c r="H52" i="12" s="1"/>
  <c r="B83" i="11"/>
  <c r="AL70" i="14"/>
  <c r="AM70" i="14" s="1"/>
  <c r="B13" i="11"/>
  <c r="I5" i="20"/>
  <c r="B75" i="11"/>
  <c r="B97" i="11"/>
  <c r="B79" i="11"/>
  <c r="B27" i="11"/>
  <c r="B15" i="11"/>
  <c r="B71" i="11"/>
  <c r="AL42" i="14"/>
  <c r="AM42" i="14" s="1"/>
  <c r="B39" i="12" s="1"/>
  <c r="H39" i="12" s="1"/>
  <c r="M39" i="12" s="1"/>
  <c r="B89" i="11"/>
  <c r="B55" i="11"/>
  <c r="B82" i="11"/>
  <c r="B66" i="11"/>
  <c r="B50" i="11"/>
  <c r="B34" i="11"/>
  <c r="B18" i="11"/>
  <c r="B3" i="11"/>
  <c r="B68" i="11"/>
  <c r="B52" i="11"/>
  <c r="B36" i="11"/>
  <c r="B53" i="11"/>
  <c r="B85" i="11"/>
  <c r="B39" i="11"/>
  <c r="B78" i="11"/>
  <c r="B62" i="11"/>
  <c r="B46" i="11"/>
  <c r="B30" i="11"/>
  <c r="B14" i="11"/>
  <c r="B80" i="11"/>
  <c r="B64" i="11"/>
  <c r="B48" i="11"/>
  <c r="B32" i="11"/>
  <c r="B74" i="11"/>
  <c r="B58" i="11"/>
  <c r="B42" i="11"/>
  <c r="B26" i="11"/>
  <c r="B10" i="11"/>
  <c r="B76" i="11"/>
  <c r="B60" i="11"/>
  <c r="B44" i="11"/>
  <c r="B24" i="11"/>
  <c r="B28" i="11"/>
  <c r="B8" i="11"/>
  <c r="B49" i="11"/>
  <c r="B4" i="11"/>
  <c r="B33" i="11"/>
  <c r="B20" i="11"/>
  <c r="B65" i="11"/>
  <c r="B17" i="11"/>
  <c r="AL30" i="15"/>
  <c r="AM30" i="15" s="1"/>
  <c r="C27" i="12" s="1"/>
  <c r="AL48" i="15"/>
  <c r="AL20" i="15"/>
  <c r="AM20" i="15" s="1"/>
  <c r="C17" i="12" s="1"/>
  <c r="AL45" i="15"/>
  <c r="AM45" i="15" s="1"/>
  <c r="C42" i="12" s="1"/>
  <c r="AL40" i="15"/>
  <c r="AM40" i="15" s="1"/>
  <c r="C37" i="12" s="1"/>
  <c r="AL19" i="15"/>
  <c r="AM19" i="15" s="1"/>
  <c r="AL38" i="15"/>
  <c r="AM38" i="15" s="1"/>
  <c r="C35" i="12" s="1"/>
  <c r="B57" i="11"/>
  <c r="B41" i="11"/>
  <c r="B25" i="11"/>
  <c r="B9" i="11"/>
  <c r="J21" i="2"/>
  <c r="AL7" i="16" s="1"/>
  <c r="AL31" i="16" s="1"/>
  <c r="AM31" i="16" s="1"/>
  <c r="AL28" i="15"/>
  <c r="AL47" i="15"/>
  <c r="AL25" i="15"/>
  <c r="AL9" i="15"/>
  <c r="AL75" i="15" s="1"/>
  <c r="AM75" i="15" s="1"/>
  <c r="AL46" i="15"/>
  <c r="AM46" i="15" s="1"/>
  <c r="C43" i="12" s="1"/>
  <c r="AL44" i="15"/>
  <c r="AM44" i="15" s="1"/>
  <c r="C41" i="12" s="1"/>
  <c r="AL11" i="15"/>
  <c r="AM11" i="15" s="1"/>
  <c r="C8" i="12" s="1"/>
  <c r="B37" i="11"/>
  <c r="B21" i="11"/>
  <c r="B5" i="11"/>
  <c r="AM7" i="15"/>
  <c r="C4" i="12" s="1"/>
  <c r="AL22" i="15"/>
  <c r="AM22" i="15" s="1"/>
  <c r="C19" i="12" s="1"/>
  <c r="AL23" i="15"/>
  <c r="AM23" i="15" s="1"/>
  <c r="C20" i="12" s="1"/>
  <c r="AL26" i="15"/>
  <c r="AL31" i="15"/>
  <c r="AM31" i="15" s="1"/>
  <c r="C28" i="12" s="1"/>
  <c r="AL24" i="15"/>
  <c r="AM24" i="15" s="1"/>
  <c r="C21" i="12" s="1"/>
  <c r="AL32" i="15"/>
  <c r="AM32" i="15" s="1"/>
  <c r="C29" i="12" s="1"/>
  <c r="B12" i="11"/>
  <c r="B61" i="11"/>
  <c r="B45" i="11"/>
  <c r="B29" i="11"/>
  <c r="I22" i="2"/>
  <c r="AL35" i="15"/>
  <c r="AL36" i="15"/>
  <c r="AL39" i="15"/>
  <c r="AM39" i="15" s="1"/>
  <c r="C36" i="12" s="1"/>
  <c r="AL27" i="15"/>
  <c r="AL33" i="15"/>
  <c r="AM33" i="15" s="1"/>
  <c r="C30" i="12" s="1"/>
  <c r="AL34" i="15"/>
  <c r="AL13" i="15"/>
  <c r="AL56" i="15"/>
  <c r="AM56" i="15" s="1"/>
  <c r="C53" i="12" s="1"/>
  <c r="B53" i="12"/>
  <c r="H53" i="12" s="1"/>
  <c r="B50" i="12"/>
  <c r="H50" i="12" s="1"/>
  <c r="M50" i="12" s="1"/>
  <c r="B36" i="12"/>
  <c r="H36" i="12" s="1"/>
  <c r="M36" i="12" s="1"/>
  <c r="B68" i="12"/>
  <c r="H68" i="12" s="1"/>
  <c r="B49" i="12"/>
  <c r="H49" i="12" s="1"/>
  <c r="M49" i="12" s="1"/>
  <c r="B37" i="12"/>
  <c r="H37" i="12" s="1"/>
  <c r="B69" i="12"/>
  <c r="H69" i="12" s="1"/>
  <c r="B51" i="12"/>
  <c r="H51" i="12" s="1"/>
  <c r="B48" i="12"/>
  <c r="H48" i="12" s="1"/>
  <c r="M48" i="12" s="1"/>
  <c r="B74" i="12"/>
  <c r="H74" i="12" s="1"/>
  <c r="B73" i="12"/>
  <c r="H73" i="12" s="1"/>
  <c r="B71" i="12"/>
  <c r="H71" i="12" s="1"/>
  <c r="B72" i="12"/>
  <c r="H72" i="12" s="1"/>
  <c r="B75" i="12"/>
  <c r="H75" i="12" s="1"/>
  <c r="C18" i="12"/>
  <c r="AL14" i="14"/>
  <c r="AM11" i="14"/>
  <c r="AO29" i="14"/>
  <c r="AO77" i="14"/>
  <c r="AO21" i="14"/>
  <c r="AO58" i="14"/>
  <c r="AO17" i="14"/>
  <c r="AO53" i="14"/>
  <c r="AO57" i="14"/>
  <c r="AO32" i="14"/>
  <c r="AO78" i="14"/>
  <c r="AO75" i="14"/>
  <c r="AL81" i="14" l="1"/>
  <c r="AO18" i="14"/>
  <c r="AO73" i="14"/>
  <c r="AO82" i="14"/>
  <c r="AO54" i="14"/>
  <c r="AO45" i="14"/>
  <c r="AO23" i="14"/>
  <c r="AO76" i="14"/>
  <c r="AO43" i="14"/>
  <c r="AO40" i="14"/>
  <c r="AO30" i="14"/>
  <c r="AO46" i="14"/>
  <c r="AO13" i="14"/>
  <c r="AO38" i="14"/>
  <c r="AO70" i="14"/>
  <c r="AO60" i="14"/>
  <c r="AO44" i="14"/>
  <c r="AO50" i="14"/>
  <c r="AO74" i="14"/>
  <c r="AO84" i="14"/>
  <c r="AO19" i="14"/>
  <c r="AO49" i="14"/>
  <c r="AO20" i="14"/>
  <c r="AO37" i="14"/>
  <c r="AO12" i="14"/>
  <c r="AO80" i="14"/>
  <c r="AO52" i="14"/>
  <c r="AO22" i="14"/>
  <c r="AO39" i="14"/>
  <c r="AO24" i="14"/>
  <c r="AO59" i="14"/>
  <c r="AM80" i="14"/>
  <c r="B77" i="12" s="1"/>
  <c r="H77" i="12" s="1"/>
  <c r="I77" i="12" s="1"/>
  <c r="AO31" i="14"/>
  <c r="AO15" i="14"/>
  <c r="B6" i="12"/>
  <c r="H6" i="12" s="1"/>
  <c r="I51" i="12" s="1"/>
  <c r="AO51" i="14"/>
  <c r="AO56" i="14"/>
  <c r="AO79" i="14"/>
  <c r="AO55" i="14"/>
  <c r="AO81" i="14"/>
  <c r="AO41" i="14"/>
  <c r="B38" i="12"/>
  <c r="H38" i="12" s="1"/>
  <c r="AO71" i="14"/>
  <c r="AO72" i="14"/>
  <c r="AO62" i="14"/>
  <c r="B67" i="12"/>
  <c r="H67" i="12" s="1"/>
  <c r="I67" i="12" s="1"/>
  <c r="AO69" i="14"/>
  <c r="AL64" i="15"/>
  <c r="AM64" i="15" s="1"/>
  <c r="C61" i="12" s="1"/>
  <c r="AL54" i="15"/>
  <c r="AM54" i="15" s="1"/>
  <c r="C51" i="12" s="1"/>
  <c r="AL50" i="15"/>
  <c r="AM50" i="15" s="1"/>
  <c r="AL52" i="15"/>
  <c r="AM52" i="15" s="1"/>
  <c r="C49" i="12" s="1"/>
  <c r="AL67" i="15"/>
  <c r="AM67" i="15" s="1"/>
  <c r="C64" i="12" s="1"/>
  <c r="AL58" i="15"/>
  <c r="AM58" i="15" s="1"/>
  <c r="AL62" i="15"/>
  <c r="AM62" i="15" s="1"/>
  <c r="C59" i="12" s="1"/>
  <c r="AO42" i="14"/>
  <c r="J22" i="2"/>
  <c r="K5" i="20" s="1"/>
  <c r="K9" i="20" s="1"/>
  <c r="AL77" i="15"/>
  <c r="AM77" i="15" s="1"/>
  <c r="C74" i="12" s="1"/>
  <c r="AL66" i="15"/>
  <c r="AM66" i="15" s="1"/>
  <c r="C63" i="12" s="1"/>
  <c r="AL53" i="15"/>
  <c r="AM53" i="15" s="1"/>
  <c r="C50" i="12" s="1"/>
  <c r="AL55" i="15"/>
  <c r="AM55" i="15" s="1"/>
  <c r="C52" i="12" s="1"/>
  <c r="AL42" i="15"/>
  <c r="AM42" i="15" s="1"/>
  <c r="AL71" i="15"/>
  <c r="AM71" i="15" s="1"/>
  <c r="AM9" i="15"/>
  <c r="AO45" i="15" s="1"/>
  <c r="AL68" i="15"/>
  <c r="AM68" i="15" s="1"/>
  <c r="C65" i="12" s="1"/>
  <c r="AL51" i="15"/>
  <c r="AM51" i="15" s="1"/>
  <c r="AL60" i="15"/>
  <c r="AM60" i="15" s="1"/>
  <c r="C57" i="12" s="1"/>
  <c r="AL59" i="15"/>
  <c r="AM59" i="15" s="1"/>
  <c r="C56" i="12" s="1"/>
  <c r="AL61" i="15"/>
  <c r="AM61" i="15" s="1"/>
  <c r="C58" i="12" s="1"/>
  <c r="AL63" i="15"/>
  <c r="AM63" i="15" s="1"/>
  <c r="C60" i="12" s="1"/>
  <c r="AL70" i="15"/>
  <c r="AM70" i="15" s="1"/>
  <c r="C67" i="12" s="1"/>
  <c r="AL72" i="15"/>
  <c r="AM72" i="15" s="1"/>
  <c r="C69" i="12" s="1"/>
  <c r="AL65" i="15"/>
  <c r="AM65" i="15" s="1"/>
  <c r="C62" i="12" s="1"/>
  <c r="AL41" i="15"/>
  <c r="AM41" i="15" s="1"/>
  <c r="C38" i="12" s="1"/>
  <c r="AM7" i="16"/>
  <c r="D4" i="12" s="1"/>
  <c r="AL24" i="16"/>
  <c r="AM24" i="16" s="1"/>
  <c r="D21" i="12" s="1"/>
  <c r="AL44" i="16"/>
  <c r="AM44" i="16" s="1"/>
  <c r="D41" i="12" s="1"/>
  <c r="AL27" i="16"/>
  <c r="AL9" i="16"/>
  <c r="AL42" i="16" s="1"/>
  <c r="AM42" i="16" s="1"/>
  <c r="D39" i="12" s="1"/>
  <c r="C14" i="11"/>
  <c r="J5" i="20"/>
  <c r="AL39" i="16"/>
  <c r="AM39" i="16" s="1"/>
  <c r="D36" i="12" s="1"/>
  <c r="AL32" i="16"/>
  <c r="AM32" i="16" s="1"/>
  <c r="D29" i="12" s="1"/>
  <c r="I9" i="20"/>
  <c r="I8" i="20"/>
  <c r="C75" i="11"/>
  <c r="C42" i="11"/>
  <c r="C100" i="11"/>
  <c r="C82" i="11"/>
  <c r="C77" i="11"/>
  <c r="C98" i="11"/>
  <c r="C27" i="11"/>
  <c r="C29" i="11"/>
  <c r="C10" i="11"/>
  <c r="C88" i="11"/>
  <c r="C52" i="11"/>
  <c r="C28" i="11"/>
  <c r="C11" i="11"/>
  <c r="C13" i="11"/>
  <c r="C99" i="11"/>
  <c r="C40" i="11"/>
  <c r="C59" i="11"/>
  <c r="C45" i="11"/>
  <c r="C26" i="11"/>
  <c r="C32" i="11"/>
  <c r="C97" i="11"/>
  <c r="C76" i="11"/>
  <c r="C43" i="11"/>
  <c r="C61" i="11"/>
  <c r="C58" i="11"/>
  <c r="AL78" i="15"/>
  <c r="AM78" i="15" s="1"/>
  <c r="C75" i="12" s="1"/>
  <c r="AL76" i="15"/>
  <c r="AM76" i="15" s="1"/>
  <c r="AL80" i="15"/>
  <c r="AL40" i="16"/>
  <c r="AM40" i="16" s="1"/>
  <c r="D37" i="12" s="1"/>
  <c r="AL34" i="16"/>
  <c r="AL30" i="16"/>
  <c r="AM30" i="16" s="1"/>
  <c r="D27" i="12" s="1"/>
  <c r="AL38" i="16"/>
  <c r="AM38" i="16" s="1"/>
  <c r="D35" i="12" s="1"/>
  <c r="AL47" i="16"/>
  <c r="AL46" i="16"/>
  <c r="AM46" i="16" s="1"/>
  <c r="D43" i="12" s="1"/>
  <c r="AL36" i="16"/>
  <c r="AL21" i="16"/>
  <c r="AM21" i="16" s="1"/>
  <c r="D18" i="12" s="1"/>
  <c r="AL20" i="16"/>
  <c r="AM20" i="16" s="1"/>
  <c r="D17" i="12" s="1"/>
  <c r="AL26" i="16"/>
  <c r="AL22" i="16"/>
  <c r="AM22" i="16" s="1"/>
  <c r="D19" i="12" s="1"/>
  <c r="AL19" i="16"/>
  <c r="AM19" i="16" s="1"/>
  <c r="AL28" i="16"/>
  <c r="AL23" i="16"/>
  <c r="AM23" i="16" s="1"/>
  <c r="D20" i="12" s="1"/>
  <c r="AL45" i="16"/>
  <c r="AM45" i="16" s="1"/>
  <c r="D42" i="12" s="1"/>
  <c r="AL48" i="16"/>
  <c r="AL11" i="16"/>
  <c r="AM11" i="16" s="1"/>
  <c r="AL33" i="16"/>
  <c r="AM33" i="16" s="1"/>
  <c r="D30" i="12" s="1"/>
  <c r="AL35" i="16"/>
  <c r="AL25" i="16"/>
  <c r="AL74" i="15"/>
  <c r="AM74" i="15" s="1"/>
  <c r="C71" i="12" s="1"/>
  <c r="B102" i="11"/>
  <c r="C92" i="11"/>
  <c r="C95" i="11"/>
  <c r="C91" i="11"/>
  <c r="C84" i="11"/>
  <c r="C36" i="11"/>
  <c r="C93" i="11"/>
  <c r="C74" i="11"/>
  <c r="C24" i="11"/>
  <c r="C94" i="11"/>
  <c r="C68" i="11"/>
  <c r="C12" i="11"/>
  <c r="C71" i="11"/>
  <c r="C55" i="11"/>
  <c r="C39" i="11"/>
  <c r="C23" i="11"/>
  <c r="C7" i="11"/>
  <c r="C73" i="11"/>
  <c r="C57" i="11"/>
  <c r="C41" i="11"/>
  <c r="C25" i="11"/>
  <c r="C9" i="11"/>
  <c r="C54" i="11"/>
  <c r="C38" i="11"/>
  <c r="C22" i="11"/>
  <c r="C6" i="11"/>
  <c r="C16" i="11"/>
  <c r="C80" i="11"/>
  <c r="C8" i="11"/>
  <c r="C60" i="11"/>
  <c r="C67" i="11"/>
  <c r="C35" i="11"/>
  <c r="C19" i="11"/>
  <c r="C3" i="11"/>
  <c r="C69" i="11"/>
  <c r="C53" i="11"/>
  <c r="C37" i="11"/>
  <c r="C21" i="11"/>
  <c r="C5" i="11"/>
  <c r="C50" i="11"/>
  <c r="C34" i="11"/>
  <c r="C18" i="11"/>
  <c r="C87" i="11"/>
  <c r="C64" i="11"/>
  <c r="C78" i="11"/>
  <c r="C20" i="11"/>
  <c r="C89" i="11"/>
  <c r="C66" i="11"/>
  <c r="C90" i="11"/>
  <c r="C83" i="11"/>
  <c r="C51" i="11"/>
  <c r="C70" i="11"/>
  <c r="C96" i="11"/>
  <c r="C48" i="11"/>
  <c r="C101" i="11"/>
  <c r="C72" i="11"/>
  <c r="C4" i="11"/>
  <c r="C85" i="11"/>
  <c r="C56" i="11"/>
  <c r="C2" i="11"/>
  <c r="C86" i="11"/>
  <c r="C44" i="11"/>
  <c r="C79" i="11"/>
  <c r="C63" i="11"/>
  <c r="C47" i="11"/>
  <c r="C31" i="11"/>
  <c r="C15" i="11"/>
  <c r="C81" i="11"/>
  <c r="C65" i="11"/>
  <c r="C49" i="11"/>
  <c r="C33" i="11"/>
  <c r="C17" i="11"/>
  <c r="C62" i="11"/>
  <c r="C46" i="11"/>
  <c r="C30" i="11"/>
  <c r="AL13" i="16"/>
  <c r="AM13" i="16" s="1"/>
  <c r="AL56" i="16"/>
  <c r="AM56" i="16" s="1"/>
  <c r="D53" i="12" s="1"/>
  <c r="I80" i="12"/>
  <c r="I37" i="12"/>
  <c r="M37" i="12"/>
  <c r="M61" i="12" s="1"/>
  <c r="L4" i="12" s="1"/>
  <c r="AO61" i="14"/>
  <c r="I50" i="12"/>
  <c r="I72" i="12"/>
  <c r="I52" i="12"/>
  <c r="N52" i="12" s="1"/>
  <c r="I68" i="12"/>
  <c r="I74" i="12"/>
  <c r="I63" i="12"/>
  <c r="I48" i="12"/>
  <c r="I55" i="12"/>
  <c r="I61" i="12"/>
  <c r="I65" i="12"/>
  <c r="I71" i="12"/>
  <c r="I39" i="12"/>
  <c r="I36" i="12"/>
  <c r="I10" i="12"/>
  <c r="N10" i="12" s="1"/>
  <c r="I73" i="12"/>
  <c r="I59" i="12"/>
  <c r="I69" i="12"/>
  <c r="I64" i="12"/>
  <c r="I58" i="12"/>
  <c r="N58" i="12" s="1"/>
  <c r="I57" i="12"/>
  <c r="N57" i="12" s="1"/>
  <c r="I47" i="12"/>
  <c r="I62" i="12"/>
  <c r="I53" i="12"/>
  <c r="N53" i="12" s="1"/>
  <c r="C72" i="12"/>
  <c r="AO11" i="14"/>
  <c r="B8" i="12"/>
  <c r="H8" i="12" s="1"/>
  <c r="I8" i="12" s="1"/>
  <c r="N8" i="12" s="1"/>
  <c r="AL14" i="15"/>
  <c r="AM13" i="15"/>
  <c r="C16" i="12"/>
  <c r="D28" i="12"/>
  <c r="I25" i="12"/>
  <c r="I31" i="12"/>
  <c r="I32" i="12"/>
  <c r="N32" i="12" s="1"/>
  <c r="I23" i="12"/>
  <c r="I33" i="12"/>
  <c r="N33" i="12" s="1"/>
  <c r="I44" i="12"/>
  <c r="I45" i="12"/>
  <c r="I22" i="12"/>
  <c r="I21" i="12"/>
  <c r="I29" i="12"/>
  <c r="N29" i="12" s="1"/>
  <c r="I28" i="12"/>
  <c r="I43" i="12"/>
  <c r="I35" i="12"/>
  <c r="I20" i="12"/>
  <c r="I27" i="12"/>
  <c r="I16" i="12"/>
  <c r="I17" i="12"/>
  <c r="I41" i="12"/>
  <c r="I4" i="12"/>
  <c r="I30" i="12"/>
  <c r="N30" i="12" s="1"/>
  <c r="I42" i="12"/>
  <c r="I18" i="12"/>
  <c r="C48" i="12"/>
  <c r="C55" i="12"/>
  <c r="AL16" i="14"/>
  <c r="AL83" i="14" s="1"/>
  <c r="AM83" i="14" s="1"/>
  <c r="B81" i="12" s="1"/>
  <c r="H81" i="12" s="1"/>
  <c r="I81" i="12" s="1"/>
  <c r="AM14" i="14"/>
  <c r="B11" i="12" s="1"/>
  <c r="N54" i="12"/>
  <c r="D66" i="11"/>
  <c r="D74" i="11"/>
  <c r="D76" i="11"/>
  <c r="D17" i="11"/>
  <c r="D33" i="11"/>
  <c r="D49" i="11"/>
  <c r="D65" i="11"/>
  <c r="D73" i="11"/>
  <c r="D98" i="11"/>
  <c r="D9" i="11"/>
  <c r="D69" i="11"/>
  <c r="D82" i="11"/>
  <c r="D100" i="11"/>
  <c r="D53" i="11"/>
  <c r="D101" i="11"/>
  <c r="D21" i="11"/>
  <c r="D75" i="11"/>
  <c r="D84" i="11"/>
  <c r="D89" i="11"/>
  <c r="D67" i="11"/>
  <c r="D70" i="11" l="1"/>
  <c r="I56" i="12"/>
  <c r="N56" i="12" s="1"/>
  <c r="D80" i="11"/>
  <c r="D77" i="11"/>
  <c r="D50" i="11"/>
  <c r="D38" i="11"/>
  <c r="D34" i="11"/>
  <c r="D41" i="11"/>
  <c r="D25" i="11"/>
  <c r="D30" i="11"/>
  <c r="I38" i="12"/>
  <c r="I5" i="12"/>
  <c r="I60" i="12"/>
  <c r="I75" i="12"/>
  <c r="I19" i="12"/>
  <c r="I24" i="12"/>
  <c r="I49" i="12"/>
  <c r="B3" i="3"/>
  <c r="AO58" i="15"/>
  <c r="C6" i="12"/>
  <c r="C3" i="3" s="1"/>
  <c r="AO22" i="15"/>
  <c r="AL75" i="16"/>
  <c r="AL76" i="16"/>
  <c r="AM76" i="16" s="1"/>
  <c r="D73" i="12" s="1"/>
  <c r="AM81" i="14"/>
  <c r="B79" i="12" s="1"/>
  <c r="H79" i="12" s="1"/>
  <c r="I79" i="12" s="1"/>
  <c r="AL81" i="15"/>
  <c r="AL71" i="16"/>
  <c r="AM71" i="16" s="1"/>
  <c r="D68" i="12" s="1"/>
  <c r="AL77" i="16"/>
  <c r="AM77" i="16" s="1"/>
  <c r="AL53" i="16"/>
  <c r="AM53" i="16" s="1"/>
  <c r="D50" i="12" s="1"/>
  <c r="AO42" i="15"/>
  <c r="AL41" i="16"/>
  <c r="AM41" i="16" s="1"/>
  <c r="D38" i="12" s="1"/>
  <c r="AL55" i="16"/>
  <c r="AM55" i="16" s="1"/>
  <c r="D52" i="12" s="1"/>
  <c r="AL72" i="16"/>
  <c r="AM72" i="16" s="1"/>
  <c r="D69" i="12" s="1"/>
  <c r="AL52" i="16"/>
  <c r="AM52" i="16" s="1"/>
  <c r="AL62" i="16"/>
  <c r="AM62" i="16" s="1"/>
  <c r="AL51" i="16"/>
  <c r="AM51" i="16" s="1"/>
  <c r="AO70" i="15"/>
  <c r="AO49" i="15"/>
  <c r="AO11" i="15"/>
  <c r="C39" i="12"/>
  <c r="AM9" i="16"/>
  <c r="AM80" i="16" s="1"/>
  <c r="D77" i="12" s="1"/>
  <c r="AO33" i="15"/>
  <c r="AL65" i="16"/>
  <c r="AM65" i="16" s="1"/>
  <c r="D62" i="12" s="1"/>
  <c r="AO52" i="15"/>
  <c r="AL63" i="16"/>
  <c r="AM63" i="16" s="1"/>
  <c r="D60" i="12" s="1"/>
  <c r="AO51" i="15"/>
  <c r="AO50" i="15"/>
  <c r="AO39" i="15"/>
  <c r="AO57" i="15"/>
  <c r="AO32" i="15"/>
  <c r="AO21" i="15"/>
  <c r="AO12" i="15"/>
  <c r="AO62" i="15"/>
  <c r="AO77" i="15"/>
  <c r="AO31" i="15"/>
  <c r="AO20" i="15"/>
  <c r="C47" i="12"/>
  <c r="AO29" i="15"/>
  <c r="AO17" i="15"/>
  <c r="AO46" i="15"/>
  <c r="AO56" i="15"/>
  <c r="D90" i="11"/>
  <c r="D52" i="11"/>
  <c r="D63" i="11"/>
  <c r="D40" i="11"/>
  <c r="D36" i="11"/>
  <c r="D61" i="11"/>
  <c r="D59" i="11"/>
  <c r="D97" i="11"/>
  <c r="D79" i="11"/>
  <c r="D91" i="11"/>
  <c r="D24" i="11"/>
  <c r="D55" i="11"/>
  <c r="D86" i="11"/>
  <c r="D2" i="11"/>
  <c r="D96" i="11"/>
  <c r="D37" i="11"/>
  <c r="D87" i="11"/>
  <c r="D20" i="11"/>
  <c r="D47" i="11"/>
  <c r="D26" i="11"/>
  <c r="D5" i="11"/>
  <c r="D32" i="11"/>
  <c r="D28" i="11"/>
  <c r="D93" i="11"/>
  <c r="D57" i="11"/>
  <c r="D83" i="11"/>
  <c r="D16" i="11"/>
  <c r="D31" i="11"/>
  <c r="D94" i="11"/>
  <c r="D22" i="11"/>
  <c r="D6" i="11"/>
  <c r="D88" i="11"/>
  <c r="D92" i="11"/>
  <c r="D85" i="11"/>
  <c r="D81" i="11"/>
  <c r="D12" i="11"/>
  <c r="D43" i="11"/>
  <c r="D60" i="11"/>
  <c r="D62" i="11"/>
  <c r="D39" i="11"/>
  <c r="D71" i="11"/>
  <c r="D56" i="11"/>
  <c r="D58" i="11"/>
  <c r="D35" i="11"/>
  <c r="D99" i="11"/>
  <c r="D48" i="11"/>
  <c r="D46" i="11"/>
  <c r="D27" i="11"/>
  <c r="D95" i="11"/>
  <c r="D44" i="11"/>
  <c r="D42" i="11"/>
  <c r="D23" i="11"/>
  <c r="AO41" i="15"/>
  <c r="D19" i="11"/>
  <c r="D15" i="11"/>
  <c r="D45" i="11"/>
  <c r="D72" i="11"/>
  <c r="D8" i="11"/>
  <c r="D18" i="11"/>
  <c r="D11" i="11"/>
  <c r="D29" i="11"/>
  <c r="D68" i="11"/>
  <c r="D4" i="11"/>
  <c r="D14" i="11"/>
  <c r="D7" i="11"/>
  <c r="D13" i="11"/>
  <c r="D64" i="11"/>
  <c r="D78" i="11"/>
  <c r="D10" i="11"/>
  <c r="D3" i="11"/>
  <c r="D54" i="11"/>
  <c r="D51" i="11"/>
  <c r="K8" i="20"/>
  <c r="AL78" i="16"/>
  <c r="AM78" i="16" s="1"/>
  <c r="AO75" i="15"/>
  <c r="AO80" i="15"/>
  <c r="C68" i="12"/>
  <c r="AL64" i="16"/>
  <c r="AM64" i="16" s="1"/>
  <c r="D61" i="12" s="1"/>
  <c r="AO76" i="15"/>
  <c r="AL61" i="16"/>
  <c r="AM61" i="16" s="1"/>
  <c r="AO55" i="15"/>
  <c r="AO44" i="15"/>
  <c r="AO40" i="15"/>
  <c r="AO15" i="15"/>
  <c r="AO81" i="15"/>
  <c r="AO30" i="15"/>
  <c r="AO37" i="15"/>
  <c r="AO79" i="15"/>
  <c r="AO19" i="15"/>
  <c r="AO18" i="15"/>
  <c r="AL60" i="16"/>
  <c r="AM60" i="16" s="1"/>
  <c r="AO60" i="15"/>
  <c r="AL66" i="16"/>
  <c r="AM66" i="16" s="1"/>
  <c r="D63" i="12" s="1"/>
  <c r="AL67" i="16"/>
  <c r="AM67" i="16" s="1"/>
  <c r="D64" i="12" s="1"/>
  <c r="AO72" i="15"/>
  <c r="AO73" i="15"/>
  <c r="AL50" i="16"/>
  <c r="AM50" i="16" s="1"/>
  <c r="AL54" i="16"/>
  <c r="AM54" i="16" s="1"/>
  <c r="D51" i="12" s="1"/>
  <c r="AO59" i="15"/>
  <c r="AO23" i="15"/>
  <c r="AM80" i="15"/>
  <c r="C77" i="12" s="1"/>
  <c r="AL59" i="16"/>
  <c r="AM59" i="16" s="1"/>
  <c r="D56" i="12" s="1"/>
  <c r="AL70" i="16"/>
  <c r="AM70" i="16" s="1"/>
  <c r="AO54" i="15"/>
  <c r="AO53" i="15"/>
  <c r="AO61" i="15"/>
  <c r="AO24" i="15"/>
  <c r="AO38" i="15"/>
  <c r="AO71" i="15"/>
  <c r="AL68" i="16"/>
  <c r="AM68" i="16" s="1"/>
  <c r="D65" i="12" s="1"/>
  <c r="AO43" i="15"/>
  <c r="AL74" i="16"/>
  <c r="AM74" i="16" s="1"/>
  <c r="AL58" i="16"/>
  <c r="AM58" i="16" s="1"/>
  <c r="AO74" i="15"/>
  <c r="AO69" i="15"/>
  <c r="AL80" i="16"/>
  <c r="J9" i="20"/>
  <c r="J8" i="20"/>
  <c r="C73" i="12"/>
  <c r="AO82" i="15"/>
  <c r="C102" i="11"/>
  <c r="AO78" i="15"/>
  <c r="AM75" i="16"/>
  <c r="D72" i="12" s="1"/>
  <c r="AL14" i="16"/>
  <c r="AO83" i="15"/>
  <c r="AO13" i="15"/>
  <c r="C10" i="12"/>
  <c r="D10" i="12"/>
  <c r="D16" i="12"/>
  <c r="AM14" i="15"/>
  <c r="AL16" i="15"/>
  <c r="H11" i="12"/>
  <c r="I11" i="12" s="1"/>
  <c r="D8" i="12"/>
  <c r="N61" i="12"/>
  <c r="K4" i="12" s="1"/>
  <c r="L5" i="12" s="1"/>
  <c r="AO88" i="14"/>
  <c r="AO90" i="14" s="1"/>
  <c r="AO85" i="14"/>
  <c r="AO14" i="14"/>
  <c r="AM16" i="14"/>
  <c r="AO11" i="16" l="1"/>
  <c r="AL83" i="15"/>
  <c r="AM83" i="15" s="1"/>
  <c r="C81" i="12" s="1"/>
  <c r="AO31" i="16"/>
  <c r="AO45" i="16"/>
  <c r="B4" i="3"/>
  <c r="B5" i="3" s="1"/>
  <c r="AO50" i="16"/>
  <c r="AO30" i="16"/>
  <c r="AO19" i="16"/>
  <c r="AO53" i="16"/>
  <c r="AO42" i="16"/>
  <c r="AO21" i="16"/>
  <c r="AO22" i="16"/>
  <c r="AO49" i="16"/>
  <c r="AO23" i="16"/>
  <c r="AO71" i="16"/>
  <c r="AO78" i="16"/>
  <c r="AO81" i="16"/>
  <c r="AO75" i="16"/>
  <c r="AO70" i="16"/>
  <c r="AO83" i="14"/>
  <c r="AO13" i="16"/>
  <c r="AO29" i="16"/>
  <c r="AO37" i="16"/>
  <c r="AO44" i="16"/>
  <c r="AO43" i="16"/>
  <c r="AO72" i="16"/>
  <c r="D74" i="12"/>
  <c r="AO54" i="16"/>
  <c r="AO17" i="16"/>
  <c r="AO15" i="16"/>
  <c r="AO73" i="16"/>
  <c r="AO20" i="16"/>
  <c r="AO59" i="16"/>
  <c r="D59" i="12"/>
  <c r="AO56" i="16"/>
  <c r="AO61" i="16"/>
  <c r="AO41" i="16"/>
  <c r="AO24" i="16"/>
  <c r="AO60" i="16"/>
  <c r="D6" i="12"/>
  <c r="D3" i="3" s="1"/>
  <c r="AO74" i="16"/>
  <c r="AO52" i="16"/>
  <c r="D48" i="12"/>
  <c r="AL81" i="16"/>
  <c r="AM81" i="15"/>
  <c r="C79" i="12" s="1"/>
  <c r="D49" i="12"/>
  <c r="AO82" i="16"/>
  <c r="AO32" i="16"/>
  <c r="AO57" i="16"/>
  <c r="AO76" i="16"/>
  <c r="AO18" i="16"/>
  <c r="AO40" i="16"/>
  <c r="AO46" i="16"/>
  <c r="AO77" i="16"/>
  <c r="AO33" i="16"/>
  <c r="AO80" i="16"/>
  <c r="AO38" i="16"/>
  <c r="AO58" i="16"/>
  <c r="AO39" i="16"/>
  <c r="AO12" i="16"/>
  <c r="AO62" i="16"/>
  <c r="AO51" i="16"/>
  <c r="D102" i="11"/>
  <c r="D75" i="12"/>
  <c r="D47" i="12"/>
  <c r="AO55" i="16"/>
  <c r="D58" i="12"/>
  <c r="D71" i="12"/>
  <c r="D55" i="12"/>
  <c r="D57" i="12"/>
  <c r="AO84" i="15"/>
  <c r="AO69" i="16"/>
  <c r="D67" i="12"/>
  <c r="AO79" i="16"/>
  <c r="AO84" i="16"/>
  <c r="AM81" i="16"/>
  <c r="D79" i="12" s="1"/>
  <c r="AO16" i="14"/>
  <c r="B13" i="12"/>
  <c r="H13" i="12" s="1"/>
  <c r="I13" i="12" s="1"/>
  <c r="AO83" i="16"/>
  <c r="AL16" i="16"/>
  <c r="AL83" i="16" s="1"/>
  <c r="AM83" i="16" s="1"/>
  <c r="D81" i="12" s="1"/>
  <c r="AM14" i="16"/>
  <c r="AO14" i="15"/>
  <c r="C11" i="12"/>
  <c r="AM16" i="15"/>
  <c r="M4" i="12"/>
  <c r="M5" i="12" s="1"/>
  <c r="K5" i="12"/>
  <c r="AO85" i="15" l="1"/>
  <c r="AO88" i="15"/>
  <c r="AO90" i="15" s="1"/>
  <c r="C4" i="3"/>
  <c r="C5" i="3" s="1"/>
  <c r="M67" i="12"/>
  <c r="D11" i="12"/>
  <c r="AO14" i="16"/>
  <c r="AM16" i="16"/>
  <c r="AO16" i="15"/>
  <c r="C13" i="12"/>
  <c r="AO88" i="16"/>
  <c r="AO90" i="16" s="1"/>
  <c r="AO85" i="16"/>
  <c r="D4" i="3" l="1"/>
  <c r="D5" i="3" s="1"/>
  <c r="AO16" i="16"/>
  <c r="D1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Bill Moore</author>
  </authors>
  <commentList>
    <comment ref="A3" authorId="0" shapeId="0" xr:uid="{BBA20C64-2771-4AC8-A198-243A4D1914C5}">
      <text>
        <r>
          <rPr>
            <b/>
            <sz val="9"/>
            <color indexed="81"/>
            <rFont val="Tahoma"/>
            <family val="2"/>
          </rPr>
          <t>Bill Moore:</t>
        </r>
        <r>
          <rPr>
            <sz val="9"/>
            <color indexed="81"/>
            <rFont val="Tahoma"/>
            <family val="2"/>
          </rPr>
          <t xml:space="preserve">
Average check from "Weighted FC" tab on Food Cost Control spreadsheet</t>
        </r>
      </text>
    </comment>
    <comment ref="B3" authorId="0" shapeId="0" xr:uid="{ED8E6B4D-124E-4576-A26F-7A74229F6096}">
      <text>
        <r>
          <rPr>
            <b/>
            <sz val="9"/>
            <color indexed="81"/>
            <rFont val="Tahoma"/>
            <family val="2"/>
          </rPr>
          <t>Bill Moore:</t>
        </r>
        <r>
          <rPr>
            <sz val="9"/>
            <color indexed="81"/>
            <rFont val="Tahoma"/>
            <family val="2"/>
          </rPr>
          <t xml:space="preserve">
Opening date</t>
        </r>
      </text>
    </comment>
    <comment ref="C3" authorId="0" shapeId="0" xr:uid="{81F0E61E-2EEA-49D3-A066-4EEC7538899E}">
      <text>
        <r>
          <rPr>
            <b/>
            <sz val="9"/>
            <color indexed="81"/>
            <rFont val="Tahoma"/>
            <family val="2"/>
          </rPr>
          <t>Bill Moore:</t>
        </r>
        <r>
          <rPr>
            <sz val="9"/>
            <color indexed="81"/>
            <rFont val="Tahoma"/>
            <family val="2"/>
          </rPr>
          <t xml:space="preserve">
Time you expect to open</t>
        </r>
      </text>
    </comment>
    <comment ref="H3" authorId="0" shapeId="0" xr:uid="{863A10FE-1ED8-4BC9-8DC8-5DE7DBE044C9}">
      <text>
        <r>
          <rPr>
            <b/>
            <sz val="9"/>
            <color indexed="81"/>
            <rFont val="Tahoma"/>
            <family val="2"/>
          </rPr>
          <t>Bill Moore:</t>
        </r>
        <r>
          <rPr>
            <sz val="9"/>
            <color indexed="81"/>
            <rFont val="Tahoma"/>
            <family val="2"/>
          </rPr>
          <t xml:space="preserve">
From the Breakeven Spreadsheet Tab "Breakeven Summary"</t>
        </r>
      </text>
    </comment>
    <comment ref="I3" authorId="0" shapeId="0" xr:uid="{A353EB29-17FF-4D79-B330-3B88E4433247}">
      <text>
        <r>
          <rPr>
            <b/>
            <sz val="9"/>
            <color indexed="81"/>
            <rFont val="Tahoma"/>
            <family val="2"/>
          </rPr>
          <t>Bill Moore:</t>
        </r>
        <r>
          <rPr>
            <sz val="9"/>
            <color indexed="81"/>
            <rFont val="Tahoma"/>
            <family val="2"/>
          </rPr>
          <t xml:space="preserve">
This is the projected increase percent you expect in year 2 over year1</t>
        </r>
      </text>
    </comment>
    <comment ref="J3" authorId="0" shapeId="0" xr:uid="{5BB3E558-CE0A-4E06-A669-239F9F295B47}">
      <text>
        <r>
          <rPr>
            <b/>
            <sz val="9"/>
            <color indexed="81"/>
            <rFont val="Tahoma"/>
            <family val="2"/>
          </rPr>
          <t>Bill Moore:</t>
        </r>
        <r>
          <rPr>
            <sz val="9"/>
            <color indexed="81"/>
            <rFont val="Tahoma"/>
            <family val="2"/>
          </rPr>
          <t xml:space="preserve">
Expected increase in year 3 over year 2. If a sales decline is expected enter a negative number</t>
        </r>
      </text>
    </comment>
    <comment ref="A6" authorId="0" shapeId="0" xr:uid="{023C2FC3-9C44-4F46-BF9C-CE5636DCC16B}">
      <text>
        <r>
          <rPr>
            <b/>
            <sz val="9"/>
            <color indexed="81"/>
            <rFont val="Tahoma"/>
            <family val="2"/>
          </rPr>
          <t>Bill Moore:</t>
        </r>
        <r>
          <rPr>
            <sz val="9"/>
            <color indexed="81"/>
            <rFont val="Tahoma"/>
            <family val="2"/>
          </rPr>
          <t xml:space="preserve">
Determine your schedule here. Choose "open" or "closed" for each day of the week.
</t>
        </r>
      </text>
    </comment>
    <comment ref="H7" authorId="0" shapeId="0" xr:uid="{A4878318-0171-4C60-A2BC-CAEDBEF5BAA7}">
      <text>
        <r>
          <rPr>
            <b/>
            <sz val="9"/>
            <color indexed="81"/>
            <rFont val="Tahoma"/>
            <family val="2"/>
          </rPr>
          <t>Bill Moore:</t>
        </r>
        <r>
          <rPr>
            <sz val="9"/>
            <color indexed="81"/>
            <rFont val="Tahoma"/>
            <family val="2"/>
          </rPr>
          <t xml:space="preserve">
A warning will pop up if the guest count on cell B28</t>
        </r>
        <r>
          <rPr>
            <b/>
            <sz val="9"/>
            <color indexed="81"/>
            <rFont val="Tahoma"/>
            <family val="2"/>
          </rPr>
          <t xml:space="preserve"> does not match</t>
        </r>
        <r>
          <rPr>
            <sz val="9"/>
            <color indexed="81"/>
            <rFont val="Tahoma"/>
            <family val="2"/>
          </rPr>
          <t xml:space="preserve"> the guest count on cell H3
</t>
        </r>
      </text>
    </comment>
    <comment ref="B9" authorId="0" shapeId="0" xr:uid="{AB30AB2E-3B87-48D0-AC19-D574E8AD3E58}">
      <text>
        <r>
          <rPr>
            <b/>
            <sz val="9"/>
            <color indexed="81"/>
            <rFont val="Tahoma"/>
            <family val="2"/>
          </rPr>
          <t>Bill Moore:</t>
        </r>
        <r>
          <rPr>
            <sz val="9"/>
            <color indexed="81"/>
            <rFont val="Tahoma"/>
            <family val="2"/>
          </rPr>
          <t xml:space="preserve">
How many guests you expect per hour. Do not confuse this with a single guest ordering multiple entrees on one ticket. Such as a family of four on one ticket. This would count as FOUR guests. As would one person ordering for an office.</t>
        </r>
      </text>
    </comment>
    <comment ref="F9" authorId="0" shapeId="0" xr:uid="{583B2FA8-72EE-46EF-A553-7F186CDD1491}">
      <text>
        <r>
          <rPr>
            <b/>
            <sz val="9"/>
            <color indexed="81"/>
            <rFont val="Tahoma"/>
            <family val="2"/>
          </rPr>
          <t>Bill Moore:</t>
        </r>
        <r>
          <rPr>
            <sz val="9"/>
            <color indexed="81"/>
            <rFont val="Tahoma"/>
            <family val="2"/>
          </rPr>
          <t xml:space="preserve">
Project potential closures based on past weather from your area. If you plan to operate regardless of weather leave blank. 
This site is the one I use for weather information. https://www.wunderground.com/history </t>
        </r>
      </text>
    </comment>
    <comment ref="G9" authorId="0" shapeId="0" xr:uid="{BADE6DCB-C9B9-41AF-9FF0-F43B69358265}">
      <text>
        <r>
          <rPr>
            <b/>
            <sz val="9"/>
            <color indexed="81"/>
            <rFont val="Tahoma"/>
            <family val="2"/>
          </rPr>
          <t>Bill Moore:</t>
        </r>
        <r>
          <rPr>
            <sz val="9"/>
            <color indexed="81"/>
            <rFont val="Tahoma"/>
            <family val="2"/>
          </rPr>
          <t xml:space="preserve">
This is the expected influence seasonality has on your Base Day. Enter 1 if you expect no change in base sales averages. Example: If you expect slower sales in November input a decimal such as .75 meaning you project sales in November to be on average, 75% of your Base Day. Likewise if you expect higher sales input 1+ a decimal such as 1.25 meaning you project that month to have 25% MORE sales than your base day. If you plan on being closed that month enter "0"
</t>
        </r>
      </text>
    </comment>
    <comment ref="B27" authorId="0" shapeId="0" xr:uid="{9E23AE4F-6B55-45B7-9FA7-7A450199A732}">
      <text>
        <r>
          <rPr>
            <b/>
            <sz val="9"/>
            <color indexed="81"/>
            <rFont val="Tahoma"/>
            <family val="2"/>
          </rPr>
          <t>Bill Moore:</t>
        </r>
        <r>
          <rPr>
            <sz val="9"/>
            <color indexed="81"/>
            <rFont val="Tahoma"/>
            <family val="2"/>
          </rPr>
          <t xml:space="preserve">
This cell should highlight in green. Otherwise your total hourly guest count DOES NOT match your "Total Proected Guest Count" from the "Projected Sales Mix" tab. Please adjust your hourly guest count until the cell turns green.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Bill Moore</author>
  </authors>
  <commentList>
    <comment ref="J3" authorId="0" shapeId="0" xr:uid="{B0DBF8FC-2B42-4BD1-BA11-BC3725A3FDBA}">
      <text>
        <r>
          <rPr>
            <b/>
            <sz val="9"/>
            <color indexed="81"/>
            <rFont val="Tahoma"/>
            <family val="2"/>
          </rPr>
          <t>Bill Moore:</t>
        </r>
        <r>
          <rPr>
            <sz val="9"/>
            <color indexed="81"/>
            <rFont val="Tahoma"/>
            <family val="2"/>
          </rPr>
          <t xml:space="preserve">
Adjust year two and year three accounting for any increases you expect in your expenses.</t>
        </r>
      </text>
    </comment>
    <comment ref="K3" authorId="0" shapeId="0" xr:uid="{464AB66B-C674-4955-B094-2083363B00EC}">
      <text>
        <r>
          <rPr>
            <b/>
            <sz val="9"/>
            <color indexed="81"/>
            <rFont val="Tahoma"/>
            <family val="2"/>
          </rPr>
          <t>Bill Moore:</t>
        </r>
        <r>
          <rPr>
            <sz val="9"/>
            <color indexed="81"/>
            <rFont val="Tahoma"/>
            <family val="2"/>
          </rPr>
          <t xml:space="preserve">
Adjust year two and year three accounting for any increases you expect in your expenses.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Bill Moore</author>
  </authors>
  <commentList>
    <comment ref="Z7" authorId="0" shapeId="0" xr:uid="{9AFAC866-DE74-468D-A206-2271658045CA}">
      <text>
        <r>
          <rPr>
            <b/>
            <sz val="9"/>
            <color indexed="81"/>
            <rFont val="Tahoma"/>
            <family val="2"/>
          </rPr>
          <t>Bill Moore:</t>
        </r>
        <r>
          <rPr>
            <sz val="9"/>
            <color indexed="81"/>
            <rFont val="Tahoma"/>
            <family val="2"/>
          </rPr>
          <t xml:space="preserve">
This number carries over from other sheets.
</t>
        </r>
      </text>
    </comment>
    <comment ref="Z8" authorId="0" shapeId="0" xr:uid="{6C1ED9D3-11C6-46D8-9F24-637DF70D55FB}">
      <text>
        <r>
          <rPr>
            <b/>
            <sz val="9"/>
            <color indexed="81"/>
            <rFont val="Tahoma"/>
            <family val="2"/>
          </rPr>
          <t>Bill Moore:</t>
        </r>
        <r>
          <rPr>
            <sz val="9"/>
            <color indexed="81"/>
            <rFont val="Tahoma"/>
            <family val="2"/>
          </rPr>
          <t xml:space="preserve">
If you plan on selling non food items such as T-shirts enter your projected sales here
</t>
        </r>
      </text>
    </comment>
    <comment ref="Z11" authorId="0" shapeId="0" xr:uid="{23F88CB1-CA6C-4538-A0EE-89F2AB1B6CCF}">
      <text>
        <r>
          <rPr>
            <b/>
            <sz val="9"/>
            <color indexed="81"/>
            <rFont val="Tahoma"/>
            <family val="2"/>
          </rPr>
          <t>Bill Moore:</t>
        </r>
        <r>
          <rPr>
            <sz val="9"/>
            <color indexed="81"/>
            <rFont val="Tahoma"/>
            <family val="2"/>
          </rPr>
          <t xml:space="preserve">
Carried over from other sheets</t>
        </r>
      </text>
    </comment>
    <comment ref="Z12" authorId="0" shapeId="0" xr:uid="{7A7C8B7A-1874-4016-B02F-CAC670DD7843}">
      <text>
        <r>
          <rPr>
            <b/>
            <sz val="9"/>
            <color indexed="81"/>
            <rFont val="Tahoma"/>
            <family val="2"/>
          </rPr>
          <t>Bill Moore:</t>
        </r>
        <r>
          <rPr>
            <sz val="9"/>
            <color indexed="81"/>
            <rFont val="Tahoma"/>
            <family val="2"/>
          </rPr>
          <t xml:space="preserve">
Costs to you to produce the non food items you are selling.
</t>
        </r>
      </text>
    </comment>
    <comment ref="Z16" authorId="0" shapeId="0" xr:uid="{3FFF38FA-D733-4B2F-9405-BE86B0E7D964}">
      <text>
        <r>
          <rPr>
            <b/>
            <sz val="9"/>
            <color indexed="81"/>
            <rFont val="Tahoma"/>
            <family val="2"/>
          </rPr>
          <t>Bill Moore:</t>
        </r>
        <r>
          <rPr>
            <sz val="9"/>
            <color indexed="81"/>
            <rFont val="Tahoma"/>
            <family val="2"/>
          </rPr>
          <t xml:space="preserve">
Total Revenue minus Cost of Revenue</t>
        </r>
      </text>
    </comment>
    <comment ref="Z18" authorId="0" shapeId="0" xr:uid="{BD36BF51-AFBB-4D33-81DA-1DAE9C0AD7B4}">
      <text>
        <r>
          <rPr>
            <b/>
            <sz val="9"/>
            <color indexed="81"/>
            <rFont val="Tahoma"/>
            <family val="2"/>
          </rPr>
          <t>Bill Moore:</t>
        </r>
        <r>
          <rPr>
            <sz val="9"/>
            <color indexed="81"/>
            <rFont val="Tahoma"/>
            <family val="2"/>
          </rPr>
          <t xml:space="preserve">
List all the licenses and permits you are required to have for your area </t>
        </r>
      </text>
    </comment>
    <comment ref="Z29" authorId="0" shapeId="0" xr:uid="{44740FAD-A3EB-4328-82B0-D59521C33612}">
      <text>
        <r>
          <rPr>
            <b/>
            <sz val="9"/>
            <color indexed="81"/>
            <rFont val="Tahoma"/>
            <family val="2"/>
          </rPr>
          <t>Bill Moore:</t>
        </r>
        <r>
          <rPr>
            <sz val="9"/>
            <color indexed="81"/>
            <rFont val="Tahoma"/>
            <family val="2"/>
          </rPr>
          <t xml:space="preserve">
List all the insurance premiums
</t>
        </r>
      </text>
    </comment>
    <comment ref="Z37" authorId="0" shapeId="0" xr:uid="{323646AD-8AB6-40F4-BFF4-819B04E7EDCD}">
      <text>
        <r>
          <rPr>
            <b/>
            <sz val="9"/>
            <color indexed="81"/>
            <rFont val="Tahoma"/>
            <family val="2"/>
          </rPr>
          <t>Bill Moore:</t>
        </r>
        <r>
          <rPr>
            <sz val="9"/>
            <color indexed="81"/>
            <rFont val="Tahoma"/>
            <family val="2"/>
          </rPr>
          <t xml:space="preserve">
Costs Associated with payroll (you and your employees)
</t>
        </r>
      </text>
    </comment>
    <comment ref="Z43" authorId="0" shapeId="0" xr:uid="{08E46002-BFCF-4DC0-89CD-2B32DD60B780}">
      <text>
        <r>
          <rPr>
            <b/>
            <sz val="9"/>
            <color indexed="81"/>
            <rFont val="Tahoma"/>
            <family val="2"/>
          </rPr>
          <t>Bill Moore:</t>
        </r>
        <r>
          <rPr>
            <sz val="9"/>
            <color indexed="81"/>
            <rFont val="Tahoma"/>
            <family val="2"/>
          </rPr>
          <t xml:space="preserve">
Outside professional services your business requires
</t>
        </r>
      </text>
    </comment>
    <comment ref="Z49" authorId="0" shapeId="0" xr:uid="{AD828C58-78CA-46C6-B1DA-1DDC6396B959}">
      <text>
        <r>
          <rPr>
            <b/>
            <sz val="9"/>
            <color indexed="81"/>
            <rFont val="Tahoma"/>
            <family val="2"/>
          </rPr>
          <t>Bill Moore:</t>
        </r>
        <r>
          <rPr>
            <sz val="9"/>
            <color indexed="81"/>
            <rFont val="Tahoma"/>
            <family val="2"/>
          </rPr>
          <t xml:space="preserve">
Gasolilne, propane, potable water charges, waste water dumping charges, cell phone, internet
</t>
        </r>
      </text>
    </comment>
    <comment ref="Z57" authorId="0" shapeId="0" xr:uid="{0DD715A6-380F-4F49-B175-832843C780EE}">
      <text>
        <r>
          <rPr>
            <b/>
            <sz val="9"/>
            <color indexed="81"/>
            <rFont val="Tahoma"/>
            <family val="2"/>
          </rPr>
          <t xml:space="preserve">Bill Moore:
</t>
        </r>
        <r>
          <rPr>
            <sz val="9"/>
            <color indexed="81"/>
            <rFont val="Tahoma"/>
            <family val="2"/>
          </rPr>
          <t xml:space="preserve">Site rents, event fees, commissary fees, storage rents, etc.
</t>
        </r>
      </text>
    </comment>
    <comment ref="Z69" authorId="0" shapeId="0" xr:uid="{AC3F5307-9AD8-4468-97F9-D9E4B2A89525}">
      <text>
        <r>
          <rPr>
            <b/>
            <sz val="9"/>
            <color indexed="81"/>
            <rFont val="Tahoma"/>
            <family val="2"/>
          </rPr>
          <t xml:space="preserve">Bill Moore:
</t>
        </r>
        <r>
          <rPr>
            <sz val="9"/>
            <color indexed="81"/>
            <rFont val="Tahoma"/>
            <family val="2"/>
          </rPr>
          <t xml:space="preserve">Repair and maintenance budget for tow vehicle, trailer and all equipment
</t>
        </r>
      </text>
    </comment>
    <comment ref="Z73" authorId="0" shapeId="0" xr:uid="{E7415921-BC54-4318-85AA-C523E7CA0B08}">
      <text>
        <r>
          <rPr>
            <b/>
            <sz val="9"/>
            <color indexed="81"/>
            <rFont val="Tahoma"/>
            <family val="2"/>
          </rPr>
          <t xml:space="preserve">Bill Moore:
</t>
        </r>
        <r>
          <rPr>
            <sz val="9"/>
            <color indexed="81"/>
            <rFont val="Tahoma"/>
            <family val="2"/>
          </rPr>
          <t xml:space="preserve">Office supplies, cleaning supplies, etc.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Bill Moore</author>
  </authors>
  <commentList>
    <comment ref="Z7" authorId="0" shapeId="0" xr:uid="{B9D87EC1-C2B4-4DB3-9E96-92818497AEC7}">
      <text>
        <r>
          <rPr>
            <b/>
            <sz val="9"/>
            <color indexed="81"/>
            <rFont val="Tahoma"/>
            <family val="2"/>
          </rPr>
          <t>Bill Moore:</t>
        </r>
        <r>
          <rPr>
            <sz val="9"/>
            <color indexed="81"/>
            <rFont val="Tahoma"/>
            <family val="2"/>
          </rPr>
          <t xml:space="preserve">
This number carries over from other sheets.
</t>
        </r>
      </text>
    </comment>
    <comment ref="Z8" authorId="0" shapeId="0" xr:uid="{3E9EBB0C-41A0-4BA8-8801-33F6D99345A0}">
      <text>
        <r>
          <rPr>
            <b/>
            <sz val="9"/>
            <color indexed="81"/>
            <rFont val="Tahoma"/>
            <family val="2"/>
          </rPr>
          <t>Bill Moore:</t>
        </r>
        <r>
          <rPr>
            <sz val="9"/>
            <color indexed="81"/>
            <rFont val="Tahoma"/>
            <family val="2"/>
          </rPr>
          <t xml:space="preserve">
If you plan on selling non food items such as T-shirts enter your projected sales here
</t>
        </r>
      </text>
    </comment>
    <comment ref="Z11" authorId="0" shapeId="0" xr:uid="{2A5DB86C-A43C-4853-9658-627579E88BD9}">
      <text>
        <r>
          <rPr>
            <b/>
            <sz val="9"/>
            <color indexed="81"/>
            <rFont val="Tahoma"/>
            <family val="2"/>
          </rPr>
          <t>Bill Moore:</t>
        </r>
        <r>
          <rPr>
            <sz val="9"/>
            <color indexed="81"/>
            <rFont val="Tahoma"/>
            <family val="2"/>
          </rPr>
          <t xml:space="preserve">
Carried over from other sheets</t>
        </r>
      </text>
    </comment>
    <comment ref="Z12" authorId="0" shapeId="0" xr:uid="{964431C5-C0D6-4317-B1DA-D84F609C9BCC}">
      <text>
        <r>
          <rPr>
            <b/>
            <sz val="9"/>
            <color indexed="81"/>
            <rFont val="Tahoma"/>
            <family val="2"/>
          </rPr>
          <t>Bill Moore:</t>
        </r>
        <r>
          <rPr>
            <sz val="9"/>
            <color indexed="81"/>
            <rFont val="Tahoma"/>
            <family val="2"/>
          </rPr>
          <t xml:space="preserve">
Costs to you to produce the non food items you are selling.
</t>
        </r>
      </text>
    </comment>
    <comment ref="Z16" authorId="0" shapeId="0" xr:uid="{135CE92C-C1CE-4F70-9AC7-EFD40A70E064}">
      <text>
        <r>
          <rPr>
            <b/>
            <sz val="9"/>
            <color indexed="81"/>
            <rFont val="Tahoma"/>
            <family val="2"/>
          </rPr>
          <t>Bill Moore:</t>
        </r>
        <r>
          <rPr>
            <sz val="9"/>
            <color indexed="81"/>
            <rFont val="Tahoma"/>
            <family val="2"/>
          </rPr>
          <t xml:space="preserve">
Total Revenue minus Cost of Revenue</t>
        </r>
      </text>
    </comment>
    <comment ref="Z18" authorId="0" shapeId="0" xr:uid="{812703E1-689E-41B4-9F8C-40B1621690DA}">
      <text>
        <r>
          <rPr>
            <b/>
            <sz val="9"/>
            <color indexed="81"/>
            <rFont val="Tahoma"/>
            <family val="2"/>
          </rPr>
          <t>Bill Moore:</t>
        </r>
        <r>
          <rPr>
            <sz val="9"/>
            <color indexed="81"/>
            <rFont val="Tahoma"/>
            <family val="2"/>
          </rPr>
          <t xml:space="preserve">
List all the licenses and permits you are required to have for your area </t>
        </r>
      </text>
    </comment>
    <comment ref="Z29" authorId="0" shapeId="0" xr:uid="{7B6180A5-CE68-4BB0-8900-B059783DB20B}">
      <text>
        <r>
          <rPr>
            <b/>
            <sz val="9"/>
            <color indexed="81"/>
            <rFont val="Tahoma"/>
            <family val="2"/>
          </rPr>
          <t>Bill Moore:</t>
        </r>
        <r>
          <rPr>
            <sz val="9"/>
            <color indexed="81"/>
            <rFont val="Tahoma"/>
            <family val="2"/>
          </rPr>
          <t xml:space="preserve">
List all the insurance premiums
</t>
        </r>
      </text>
    </comment>
    <comment ref="Z37" authorId="0" shapeId="0" xr:uid="{A2A2D294-0E38-47D8-B9FF-B354DAD82F94}">
      <text>
        <r>
          <rPr>
            <b/>
            <sz val="9"/>
            <color indexed="81"/>
            <rFont val="Tahoma"/>
            <family val="2"/>
          </rPr>
          <t>Bill Moore:</t>
        </r>
        <r>
          <rPr>
            <sz val="9"/>
            <color indexed="81"/>
            <rFont val="Tahoma"/>
            <family val="2"/>
          </rPr>
          <t xml:space="preserve">
Costs Associated with payroll (you and your employees)
</t>
        </r>
      </text>
    </comment>
    <comment ref="Z43" authorId="0" shapeId="0" xr:uid="{C0903C01-8079-4483-97DF-BF37C20545AB}">
      <text>
        <r>
          <rPr>
            <b/>
            <sz val="9"/>
            <color indexed="81"/>
            <rFont val="Tahoma"/>
            <family val="2"/>
          </rPr>
          <t>Bill Moore:</t>
        </r>
        <r>
          <rPr>
            <sz val="9"/>
            <color indexed="81"/>
            <rFont val="Tahoma"/>
            <family val="2"/>
          </rPr>
          <t xml:space="preserve">
Outside professional services your business requires
</t>
        </r>
      </text>
    </comment>
    <comment ref="Z49" authorId="0" shapeId="0" xr:uid="{A6056D25-E17A-4507-9B65-DD338F565E07}">
      <text>
        <r>
          <rPr>
            <b/>
            <sz val="9"/>
            <color indexed="81"/>
            <rFont val="Tahoma"/>
            <family val="2"/>
          </rPr>
          <t>Bill Moore:</t>
        </r>
        <r>
          <rPr>
            <sz val="9"/>
            <color indexed="81"/>
            <rFont val="Tahoma"/>
            <family val="2"/>
          </rPr>
          <t xml:space="preserve">
Gasolilne, propane, potable water charges, waste water dumping charges, cell phone, internet
</t>
        </r>
      </text>
    </comment>
    <comment ref="Z57" authorId="0" shapeId="0" xr:uid="{D5A225F9-ADC7-4B01-B9BA-CB339B62029C}">
      <text>
        <r>
          <rPr>
            <b/>
            <sz val="9"/>
            <color indexed="81"/>
            <rFont val="Tahoma"/>
            <family val="2"/>
          </rPr>
          <t xml:space="preserve">Bill Moore:
</t>
        </r>
        <r>
          <rPr>
            <sz val="9"/>
            <color indexed="81"/>
            <rFont val="Tahoma"/>
            <family val="2"/>
          </rPr>
          <t xml:space="preserve">Site rents, event fees, commissary fees, storage rents, etc.
</t>
        </r>
      </text>
    </comment>
    <comment ref="Z69" authorId="0" shapeId="0" xr:uid="{F5AEB6FD-8819-42C3-BE69-7E356CE59D29}">
      <text>
        <r>
          <rPr>
            <b/>
            <sz val="9"/>
            <color indexed="81"/>
            <rFont val="Tahoma"/>
            <family val="2"/>
          </rPr>
          <t xml:space="preserve">Bill Moore:
</t>
        </r>
        <r>
          <rPr>
            <sz val="9"/>
            <color indexed="81"/>
            <rFont val="Tahoma"/>
            <family val="2"/>
          </rPr>
          <t xml:space="preserve">Repair and maintenance budget for tow vehicle, trailer and all equipment
</t>
        </r>
      </text>
    </comment>
    <comment ref="Z73" authorId="0" shapeId="0" xr:uid="{B10BFCA4-5382-464E-9E63-8FB87EF06B84}">
      <text>
        <r>
          <rPr>
            <b/>
            <sz val="9"/>
            <color indexed="81"/>
            <rFont val="Tahoma"/>
            <family val="2"/>
          </rPr>
          <t xml:space="preserve">Bill Moore:
</t>
        </r>
        <r>
          <rPr>
            <sz val="9"/>
            <color indexed="81"/>
            <rFont val="Tahoma"/>
            <family val="2"/>
          </rPr>
          <t xml:space="preserve">Office supplies, cleaning supplies, etc.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Bill Moore</author>
  </authors>
  <commentList>
    <comment ref="Z7" authorId="0" shapeId="0" xr:uid="{E75354AD-79B3-4357-AFE3-CD33772C6558}">
      <text>
        <r>
          <rPr>
            <b/>
            <sz val="9"/>
            <color indexed="81"/>
            <rFont val="Tahoma"/>
            <family val="2"/>
          </rPr>
          <t>Bill Moore:</t>
        </r>
        <r>
          <rPr>
            <sz val="9"/>
            <color indexed="81"/>
            <rFont val="Tahoma"/>
            <family val="2"/>
          </rPr>
          <t xml:space="preserve">
This number carries over from other sheets.
</t>
        </r>
      </text>
    </comment>
    <comment ref="Z8" authorId="0" shapeId="0" xr:uid="{2F62FFD3-F7E8-4A69-8CB0-61BCF2029706}">
      <text>
        <r>
          <rPr>
            <b/>
            <sz val="9"/>
            <color indexed="81"/>
            <rFont val="Tahoma"/>
            <family val="2"/>
          </rPr>
          <t>Bill Moore:</t>
        </r>
        <r>
          <rPr>
            <sz val="9"/>
            <color indexed="81"/>
            <rFont val="Tahoma"/>
            <family val="2"/>
          </rPr>
          <t xml:space="preserve">
If you plan on selling non food items such as T-shirts enter your projected sales here
</t>
        </r>
      </text>
    </comment>
    <comment ref="Z11" authorId="0" shapeId="0" xr:uid="{99A43736-FE9C-4455-B28F-FD8277402C5E}">
      <text>
        <r>
          <rPr>
            <b/>
            <sz val="9"/>
            <color indexed="81"/>
            <rFont val="Tahoma"/>
            <family val="2"/>
          </rPr>
          <t>Bill Moore:</t>
        </r>
        <r>
          <rPr>
            <sz val="9"/>
            <color indexed="81"/>
            <rFont val="Tahoma"/>
            <family val="2"/>
          </rPr>
          <t xml:space="preserve">
Carried over from other sheets</t>
        </r>
      </text>
    </comment>
    <comment ref="Z12" authorId="0" shapeId="0" xr:uid="{8B8E2AD0-AD66-4D5A-9D61-3F0F72B8B0BF}">
      <text>
        <r>
          <rPr>
            <b/>
            <sz val="9"/>
            <color indexed="81"/>
            <rFont val="Tahoma"/>
            <family val="2"/>
          </rPr>
          <t>Bill Moore:</t>
        </r>
        <r>
          <rPr>
            <sz val="9"/>
            <color indexed="81"/>
            <rFont val="Tahoma"/>
            <family val="2"/>
          </rPr>
          <t xml:space="preserve">
Costs to you to produce the non food items you are selling.
</t>
        </r>
      </text>
    </comment>
    <comment ref="Z16" authorId="0" shapeId="0" xr:uid="{119BD6D9-4D7D-49C5-B2A6-08039DF35031}">
      <text>
        <r>
          <rPr>
            <b/>
            <sz val="9"/>
            <color indexed="81"/>
            <rFont val="Tahoma"/>
            <family val="2"/>
          </rPr>
          <t>Bill Moore:</t>
        </r>
        <r>
          <rPr>
            <sz val="9"/>
            <color indexed="81"/>
            <rFont val="Tahoma"/>
            <family val="2"/>
          </rPr>
          <t xml:space="preserve">
Total Revenue minus Cost of Revenue</t>
        </r>
      </text>
    </comment>
    <comment ref="Z18" authorId="0" shapeId="0" xr:uid="{3C3FD1A5-D96F-470E-9FDD-455D6218A361}">
      <text>
        <r>
          <rPr>
            <b/>
            <sz val="9"/>
            <color indexed="81"/>
            <rFont val="Tahoma"/>
            <family val="2"/>
          </rPr>
          <t>Bill Moore:</t>
        </r>
        <r>
          <rPr>
            <sz val="9"/>
            <color indexed="81"/>
            <rFont val="Tahoma"/>
            <family val="2"/>
          </rPr>
          <t xml:space="preserve">
List all the licenses and permits you are required to have for your area </t>
        </r>
      </text>
    </comment>
    <comment ref="Z29" authorId="0" shapeId="0" xr:uid="{F7FEABA6-DFA4-42DF-A53F-2566E417D171}">
      <text>
        <r>
          <rPr>
            <b/>
            <sz val="9"/>
            <color indexed="81"/>
            <rFont val="Tahoma"/>
            <family val="2"/>
          </rPr>
          <t>Bill Moore:</t>
        </r>
        <r>
          <rPr>
            <sz val="9"/>
            <color indexed="81"/>
            <rFont val="Tahoma"/>
            <family val="2"/>
          </rPr>
          <t xml:space="preserve">
List all the insurance premiums
</t>
        </r>
      </text>
    </comment>
    <comment ref="Z37" authorId="0" shapeId="0" xr:uid="{31F8E74F-DEFD-4374-8074-74175464EC96}">
      <text>
        <r>
          <rPr>
            <b/>
            <sz val="9"/>
            <color indexed="81"/>
            <rFont val="Tahoma"/>
            <family val="2"/>
          </rPr>
          <t>Bill Moore:</t>
        </r>
        <r>
          <rPr>
            <sz val="9"/>
            <color indexed="81"/>
            <rFont val="Tahoma"/>
            <family val="2"/>
          </rPr>
          <t xml:space="preserve">
Costs Associated with payroll (you and your employees)
</t>
        </r>
      </text>
    </comment>
    <comment ref="Z43" authorId="0" shapeId="0" xr:uid="{64E433AD-ADEA-4543-A3E5-C33AA7F4C57C}">
      <text>
        <r>
          <rPr>
            <b/>
            <sz val="9"/>
            <color indexed="81"/>
            <rFont val="Tahoma"/>
            <family val="2"/>
          </rPr>
          <t>Bill Moore:</t>
        </r>
        <r>
          <rPr>
            <sz val="9"/>
            <color indexed="81"/>
            <rFont val="Tahoma"/>
            <family val="2"/>
          </rPr>
          <t xml:space="preserve">
Outside professional services your business requires
</t>
        </r>
      </text>
    </comment>
    <comment ref="Z49" authorId="0" shapeId="0" xr:uid="{B7BC5B4A-6A56-4019-BEC1-509682D49318}">
      <text>
        <r>
          <rPr>
            <b/>
            <sz val="9"/>
            <color indexed="81"/>
            <rFont val="Tahoma"/>
            <family val="2"/>
          </rPr>
          <t>Bill Moore:</t>
        </r>
        <r>
          <rPr>
            <sz val="9"/>
            <color indexed="81"/>
            <rFont val="Tahoma"/>
            <family val="2"/>
          </rPr>
          <t xml:space="preserve">
Gasolilne, propane, potable water charges, waste water dumping charges, cell phone, internet
</t>
        </r>
      </text>
    </comment>
    <comment ref="Z57" authorId="0" shapeId="0" xr:uid="{B4396E82-7D28-4DF1-9723-A18C9388D6EF}">
      <text>
        <r>
          <rPr>
            <b/>
            <sz val="9"/>
            <color indexed="81"/>
            <rFont val="Tahoma"/>
            <family val="2"/>
          </rPr>
          <t xml:space="preserve">Bill Moore:
</t>
        </r>
        <r>
          <rPr>
            <sz val="9"/>
            <color indexed="81"/>
            <rFont val="Tahoma"/>
            <family val="2"/>
          </rPr>
          <t xml:space="preserve">Site rents, event fees, commissary fees, storage rents, etc.
</t>
        </r>
      </text>
    </comment>
    <comment ref="Z69" authorId="0" shapeId="0" xr:uid="{6FCC2B86-4FA3-4F4A-979B-3CD358B6B53F}">
      <text>
        <r>
          <rPr>
            <b/>
            <sz val="9"/>
            <color indexed="81"/>
            <rFont val="Tahoma"/>
            <family val="2"/>
          </rPr>
          <t xml:space="preserve">Bill Moore:
</t>
        </r>
        <r>
          <rPr>
            <sz val="9"/>
            <color indexed="81"/>
            <rFont val="Tahoma"/>
            <family val="2"/>
          </rPr>
          <t xml:space="preserve">Repair and maintenance budget for tow vehicle, trailer and all equipment
</t>
        </r>
      </text>
    </comment>
    <comment ref="Z73" authorId="0" shapeId="0" xr:uid="{5AFDD7E3-1F70-4365-89FB-8AEAE4D245CB}">
      <text>
        <r>
          <rPr>
            <b/>
            <sz val="9"/>
            <color indexed="81"/>
            <rFont val="Tahoma"/>
            <family val="2"/>
          </rPr>
          <t xml:space="preserve">Bill Moore:
</t>
        </r>
        <r>
          <rPr>
            <sz val="9"/>
            <color indexed="81"/>
            <rFont val="Tahoma"/>
            <family val="2"/>
          </rPr>
          <t xml:space="preserve">Office supplies, cleaning supplies, etc.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Bill Moore</author>
  </authors>
  <commentList>
    <comment ref="B5" authorId="0" shapeId="0" xr:uid="{AA0D5A10-3385-4C87-BDF9-D6957984483F}">
      <text>
        <r>
          <rPr>
            <b/>
            <sz val="9"/>
            <color indexed="81"/>
            <rFont val="Tahoma"/>
            <family val="2"/>
          </rPr>
          <t>Bill Moore:</t>
        </r>
        <r>
          <rPr>
            <sz val="9"/>
            <color indexed="81"/>
            <rFont val="Tahoma"/>
            <family val="2"/>
          </rPr>
          <t xml:space="preserve">
Initial Inventory Cost all  food and paper items</t>
        </r>
      </text>
    </comment>
    <comment ref="B6" authorId="0" shapeId="0" xr:uid="{EDE326E4-9029-4B85-A1C6-F7643B1C31C4}">
      <text>
        <r>
          <rPr>
            <b/>
            <sz val="9"/>
            <color indexed="81"/>
            <rFont val="Tahoma"/>
            <family val="2"/>
          </rPr>
          <t>Bill Moore:</t>
        </r>
        <r>
          <rPr>
            <sz val="9"/>
            <color indexed="81"/>
            <rFont val="Tahoma"/>
            <family val="2"/>
          </rPr>
          <t xml:space="preserve">
Initial Non Food Inventory cost</t>
        </r>
      </text>
    </comment>
    <comment ref="B8" authorId="0" shapeId="0" xr:uid="{15528089-43E7-42FD-B6EA-D1945E4D98D8}">
      <text>
        <r>
          <rPr>
            <b/>
            <sz val="9"/>
            <color indexed="81"/>
            <rFont val="Tahoma"/>
            <family val="2"/>
          </rPr>
          <t>Bill Moore:</t>
        </r>
        <r>
          <rPr>
            <sz val="9"/>
            <color indexed="81"/>
            <rFont val="Tahoma"/>
            <family val="2"/>
          </rPr>
          <t xml:space="preserve">
Cost of each license or permit required to open</t>
        </r>
      </text>
    </comment>
    <comment ref="B16" authorId="0" shapeId="0" xr:uid="{BE13FD48-ABD2-4A58-8362-C5330C760F12}">
      <text>
        <r>
          <rPr>
            <b/>
            <sz val="9"/>
            <color indexed="81"/>
            <rFont val="Tahoma"/>
            <family val="2"/>
          </rPr>
          <t>Bill Moore:</t>
        </r>
        <r>
          <rPr>
            <sz val="9"/>
            <color indexed="81"/>
            <rFont val="Tahoma"/>
            <family val="2"/>
          </rPr>
          <t xml:space="preserve">
Cost of each insurance required prior to opening</t>
        </r>
      </text>
    </comment>
    <comment ref="B22" authorId="0" shapeId="0" xr:uid="{185CE4E3-5BAD-4CEA-A766-E0A1895A6DF3}">
      <text>
        <r>
          <rPr>
            <b/>
            <sz val="9"/>
            <color indexed="81"/>
            <rFont val="Tahoma"/>
            <family val="2"/>
          </rPr>
          <t>Bill Moore:</t>
        </r>
        <r>
          <rPr>
            <sz val="9"/>
            <color indexed="81"/>
            <rFont val="Tahoma"/>
            <family val="2"/>
          </rPr>
          <t xml:space="preserve">
Any Payroll used prior to opening. (cleaning, setup, marketing, etc)</t>
        </r>
      </text>
    </comment>
    <comment ref="B30" authorId="0" shapeId="0" xr:uid="{8755EEF8-4BF1-4904-8653-DC148DB42982}">
      <text>
        <r>
          <rPr>
            <b/>
            <sz val="9"/>
            <color indexed="81"/>
            <rFont val="Tahoma"/>
            <family val="2"/>
          </rPr>
          <t>Bill Moore:</t>
        </r>
        <r>
          <rPr>
            <sz val="9"/>
            <color indexed="81"/>
            <rFont val="Tahoma"/>
            <family val="2"/>
          </rPr>
          <t xml:space="preserve">
Professional Services used to setup business or provide training</t>
        </r>
      </text>
    </comment>
    <comment ref="B35" authorId="0" shapeId="0" xr:uid="{6E30EC9A-C2D2-4C50-9A08-1FACC945AC92}">
      <text>
        <r>
          <rPr>
            <b/>
            <sz val="9"/>
            <color indexed="81"/>
            <rFont val="Tahoma"/>
            <family val="2"/>
          </rPr>
          <t>Bill Moore:</t>
        </r>
        <r>
          <rPr>
            <sz val="9"/>
            <color indexed="81"/>
            <rFont val="Tahoma"/>
            <family val="2"/>
          </rPr>
          <t xml:space="preserve">
Initial inventory purchases, deposits to set up accounts, storage devices (gas cans, propane tanks, etc)</t>
        </r>
      </text>
    </comment>
    <comment ref="B43" authorId="0" shapeId="0" xr:uid="{B89B4770-4908-4C2A-9DA1-87AD4C98A2A1}">
      <text>
        <r>
          <rPr>
            <b/>
            <sz val="9"/>
            <color indexed="81"/>
            <rFont val="Tahoma"/>
            <family val="2"/>
          </rPr>
          <t>Bill Moore:</t>
        </r>
        <r>
          <rPr>
            <sz val="9"/>
            <color indexed="81"/>
            <rFont val="Tahoma"/>
            <family val="2"/>
          </rPr>
          <t xml:space="preserve">
First month rents, damage deposits, application fees, event fees only if deadline is prior to opening, loan payments due before opening</t>
        </r>
      </text>
    </comment>
    <comment ref="B50" authorId="0" shapeId="0" xr:uid="{60F18E6C-FA46-48A1-B38F-D2E0F14E6671}">
      <text>
        <r>
          <rPr>
            <b/>
            <sz val="9"/>
            <color indexed="81"/>
            <rFont val="Tahoma"/>
            <family val="2"/>
          </rPr>
          <t>Bill Moore:</t>
        </r>
        <r>
          <rPr>
            <sz val="9"/>
            <color indexed="81"/>
            <rFont val="Tahoma"/>
            <family val="2"/>
          </rPr>
          <t xml:space="preserve">
Initial Inventory for cleaniing &amp; office supplies, Initial marketing expenditures, App subscriptions first month, leased equipment deposits &amp; first month</t>
        </r>
      </text>
    </comment>
  </commentList>
</comments>
</file>

<file path=xl/sharedStrings.xml><?xml version="1.0" encoding="utf-8"?>
<sst xmlns="http://schemas.openxmlformats.org/spreadsheetml/2006/main" count="710" uniqueCount="294">
  <si>
    <t>Hours Open</t>
  </si>
  <si>
    <t>Days Open For Business</t>
  </si>
  <si>
    <t>Low (accounting for weather)</t>
  </si>
  <si>
    <t>Base day</t>
  </si>
  <si>
    <t xml:space="preserve">Projected Sales </t>
  </si>
  <si>
    <t>Time</t>
  </si>
  <si>
    <t>Goal Hourly Net $</t>
  </si>
  <si>
    <t>Month</t>
  </si>
  <si>
    <t>Days Possibly open</t>
  </si>
  <si>
    <t>Weather closures</t>
  </si>
  <si>
    <t>Seasonal Sales Multiplier</t>
  </si>
  <si>
    <t>Monday</t>
  </si>
  <si>
    <t>Tuesday</t>
  </si>
  <si>
    <t>Wednesday</t>
  </si>
  <si>
    <t>Thursday</t>
  </si>
  <si>
    <t>Friday</t>
  </si>
  <si>
    <t>Saturday</t>
  </si>
  <si>
    <t>Sunday</t>
  </si>
  <si>
    <t xml:space="preserve">Open </t>
  </si>
  <si>
    <t>Closed</t>
  </si>
  <si>
    <t xml:space="preserve"> Days Open or Closed</t>
  </si>
  <si>
    <t>Max (less closed days)</t>
  </si>
  <si>
    <t>Opening Date</t>
  </si>
  <si>
    <t>Avg Ticket</t>
  </si>
  <si>
    <t>Open Time</t>
  </si>
  <si>
    <t>Projected Sales Increases</t>
  </si>
  <si>
    <t>Planned</t>
  </si>
  <si>
    <t>Totals</t>
  </si>
  <si>
    <t>Net Food Sales</t>
  </si>
  <si>
    <t>Total Revenue</t>
  </si>
  <si>
    <t>Food &amp; Paper Cost of Sales</t>
  </si>
  <si>
    <t>Cost of Revenue</t>
  </si>
  <si>
    <t>Total Gross Profit</t>
  </si>
  <si>
    <t>Business License</t>
  </si>
  <si>
    <t>Fire permits</t>
  </si>
  <si>
    <t>Food License</t>
  </si>
  <si>
    <t>General Liability</t>
  </si>
  <si>
    <t>Commercial Auto</t>
  </si>
  <si>
    <t>Salary</t>
  </si>
  <si>
    <t>Worker Comp</t>
  </si>
  <si>
    <t>Legal</t>
  </si>
  <si>
    <t>Propane</t>
  </si>
  <si>
    <t>Storage</t>
  </si>
  <si>
    <t>Water/Waste</t>
  </si>
  <si>
    <t>Commissary</t>
  </si>
  <si>
    <t>Cleaning Supplies</t>
  </si>
  <si>
    <t>Office Supplies</t>
  </si>
  <si>
    <t>Cell Phone</t>
  </si>
  <si>
    <t>Operating Expenses</t>
  </si>
  <si>
    <t>Total Operating Income(loss)</t>
  </si>
  <si>
    <t>Your Business Name</t>
  </si>
  <si>
    <t>Date</t>
  </si>
  <si>
    <t>Non Food Sales</t>
  </si>
  <si>
    <t>Non Food Cost of Sales</t>
  </si>
  <si>
    <t>Credit Card Process Fee $</t>
  </si>
  <si>
    <t>Permits &amp; Licenses</t>
  </si>
  <si>
    <t>Peddler Permit</t>
  </si>
  <si>
    <t xml:space="preserve">Other </t>
  </si>
  <si>
    <t>Commercial Property</t>
  </si>
  <si>
    <t>Payroll</t>
  </si>
  <si>
    <t>Insurance</t>
  </si>
  <si>
    <t xml:space="preserve">Unemployment </t>
  </si>
  <si>
    <t xml:space="preserve">Accounting </t>
  </si>
  <si>
    <t>Training</t>
  </si>
  <si>
    <t>Professional Services</t>
  </si>
  <si>
    <t>Fuel (vehicle &amp; generator)</t>
  </si>
  <si>
    <t>Site rental Fees</t>
  </si>
  <si>
    <t>Event Fees</t>
  </si>
  <si>
    <t>Utilities</t>
  </si>
  <si>
    <t>Internet</t>
  </si>
  <si>
    <t xml:space="preserve">Ice </t>
  </si>
  <si>
    <t>Payroll Taxes (FICA match, etc)</t>
  </si>
  <si>
    <t>Rents/Fees/Payments</t>
  </si>
  <si>
    <t>Loan payment</t>
  </si>
  <si>
    <t>Repair and Maintenance</t>
  </si>
  <si>
    <t>Tow Vehicle Maintence</t>
  </si>
  <si>
    <t>Trailer Maintenance</t>
  </si>
  <si>
    <t>Equipment Repair &amp; Maintenance</t>
  </si>
  <si>
    <t>Other Operational Cost</t>
  </si>
  <si>
    <t>Marketing Budget</t>
  </si>
  <si>
    <t>Subscriptions</t>
  </si>
  <si>
    <t>Equipment Lease</t>
  </si>
  <si>
    <t>Yearly</t>
  </si>
  <si>
    <t>Monthly</t>
  </si>
  <si>
    <t xml:space="preserve">Wages </t>
  </si>
  <si>
    <t>Basic Health Insurance Premium</t>
  </si>
  <si>
    <t>Sales</t>
  </si>
  <si>
    <t>Costs</t>
  </si>
  <si>
    <t>Net Profit</t>
  </si>
  <si>
    <t>Year 1</t>
  </si>
  <si>
    <t>Year 2</t>
  </si>
  <si>
    <t>Year 3</t>
  </si>
  <si>
    <t>Start-up Expenses</t>
  </si>
  <si>
    <t>Start-up Assets</t>
  </si>
  <si>
    <t>Owner Funding</t>
  </si>
  <si>
    <t>Loans</t>
  </si>
  <si>
    <t>Other</t>
  </si>
  <si>
    <t>Total Start-up Assets</t>
  </si>
  <si>
    <t>Owner 1 Cash</t>
  </si>
  <si>
    <t>Owner 2 Cash</t>
  </si>
  <si>
    <t>Total Owner Funding</t>
  </si>
  <si>
    <t>Bank Loan 1</t>
  </si>
  <si>
    <t>Bank Loan 2</t>
  </si>
  <si>
    <t>Total Loans</t>
  </si>
  <si>
    <t>Total Other Funding</t>
  </si>
  <si>
    <t>Food &amp; Paper Inventory</t>
  </si>
  <si>
    <t>Non Food Inventory</t>
  </si>
  <si>
    <t>Inventory to Sell</t>
  </si>
  <si>
    <t xml:space="preserve">Loan Payment </t>
  </si>
  <si>
    <t>Crowd Funding</t>
  </si>
  <si>
    <t>Grant</t>
  </si>
  <si>
    <t>Total Starting Inventory</t>
  </si>
  <si>
    <t>Total Permits &amp; Licenses</t>
  </si>
  <si>
    <t>Total Start up Insurance</t>
  </si>
  <si>
    <t>Total Starting Payroll</t>
  </si>
  <si>
    <t xml:space="preserve">Total Professional Services </t>
  </si>
  <si>
    <t>Total Utilities</t>
  </si>
  <si>
    <t>Total Rents/Fees/Payments</t>
  </si>
  <si>
    <t>Total Other Operational Costs</t>
  </si>
  <si>
    <t>Startup Requirements</t>
  </si>
  <si>
    <t>Expenses</t>
  </si>
  <si>
    <t>Assets</t>
  </si>
  <si>
    <t>Surplus</t>
  </si>
  <si>
    <t>Electric</t>
  </si>
  <si>
    <t>P&amp;L Summary</t>
  </si>
  <si>
    <t>%</t>
  </si>
  <si>
    <t>Budget $</t>
  </si>
  <si>
    <t>Fixed Dollar</t>
  </si>
  <si>
    <t>Fixed Percent</t>
  </si>
  <si>
    <t>x</t>
  </si>
  <si>
    <t>$</t>
  </si>
  <si>
    <t>Net Sales</t>
  </si>
  <si>
    <t>Fixed Cost</t>
  </si>
  <si>
    <t>Break Even Analysis</t>
  </si>
  <si>
    <t>Variable %</t>
  </si>
  <si>
    <t>Income Statement Year One</t>
  </si>
  <si>
    <t>Seasonal Sales Adjustments</t>
  </si>
  <si>
    <t>This page is information only. No user input required. The graph below is used on your business plan</t>
  </si>
  <si>
    <t>This page will determine your projected sales each month of the year for the next three years. Based on your menu sales mix from the previous tab. Here you will determine the impact of weather and seasons on your Base Day Sales. You will also project the number of guests you expect per hour for your base day sales.</t>
  </si>
  <si>
    <t>Hourly Guest Goal</t>
  </si>
  <si>
    <t>Operational Information</t>
  </si>
  <si>
    <t>Total days open per year (accounting for weather)</t>
  </si>
  <si>
    <t>Total months in your selling season</t>
  </si>
  <si>
    <t>Average days open per week</t>
  </si>
  <si>
    <t>Hours open for Sales only (not prep/closing)</t>
  </si>
  <si>
    <t>Prep/closing hours per day</t>
  </si>
  <si>
    <t>Credit Card Processing</t>
  </si>
  <si>
    <t>Projected percentage of sales using credit cards</t>
  </si>
  <si>
    <t>Ticket average for Credit cards</t>
  </si>
  <si>
    <t>Per transaction processing fee</t>
  </si>
  <si>
    <t>Processing fee percentage</t>
  </si>
  <si>
    <t>Fuel Costs</t>
  </si>
  <si>
    <t xml:space="preserve">Fuel </t>
  </si>
  <si>
    <t>Tow vehicle</t>
  </si>
  <si>
    <t xml:space="preserve">Fuel type </t>
  </si>
  <si>
    <t>MPG (miles per gallon of fuel)</t>
  </si>
  <si>
    <t>Average daily miles driven</t>
  </si>
  <si>
    <t>Cost per gallon of fuel</t>
  </si>
  <si>
    <t xml:space="preserve">Generator </t>
  </si>
  <si>
    <t>Fuel type (or 'none' if not using a generator)</t>
  </si>
  <si>
    <t>Total of all BTUs listed on all propane equipment</t>
  </si>
  <si>
    <t>Price per gallon of propane</t>
  </si>
  <si>
    <t>Fixed Costs (you pay these whether open or closed)</t>
  </si>
  <si>
    <t>Permits and Licenses</t>
  </si>
  <si>
    <t>Fire permit</t>
  </si>
  <si>
    <t>Temporary Permits</t>
  </si>
  <si>
    <t>Other (every jurisdiction is different)</t>
  </si>
  <si>
    <t xml:space="preserve">Income Stabilization </t>
  </si>
  <si>
    <t>Health Insurance</t>
  </si>
  <si>
    <t>Other Insurance</t>
  </si>
  <si>
    <t>Payroll (List fixed salaries only here)</t>
  </si>
  <si>
    <t>Management</t>
  </si>
  <si>
    <t>Owner</t>
  </si>
  <si>
    <t>Staff (only if paid a set salary)</t>
  </si>
  <si>
    <t>Accounting</t>
  </si>
  <si>
    <t>Advisory/Consulting/Coaching</t>
  </si>
  <si>
    <t>Water</t>
  </si>
  <si>
    <t>Waste Disposal</t>
  </si>
  <si>
    <t>Rents  - Fees - Payments</t>
  </si>
  <si>
    <t>Banking fees</t>
  </si>
  <si>
    <t>Subscriptions(POS, loyalty, CC process)</t>
  </si>
  <si>
    <t>Other payments</t>
  </si>
  <si>
    <t>Total Annual Fixed Costs</t>
  </si>
  <si>
    <t>Food &amp; Paper %</t>
  </si>
  <si>
    <t>Food &amp; paper cost</t>
  </si>
  <si>
    <t>Hourly Labor %</t>
  </si>
  <si>
    <t>Hourly Labor cost</t>
  </si>
  <si>
    <t xml:space="preserve">Hourly Labor </t>
  </si>
  <si>
    <t>Payroll Taxes Goal (as a percentage of Sales)</t>
  </si>
  <si>
    <t>R&amp;M Budget %</t>
  </si>
  <si>
    <t>Other Operational Budget %</t>
  </si>
  <si>
    <t>Other Variable budget</t>
  </si>
  <si>
    <t>Total Variable Expenses</t>
  </si>
  <si>
    <t>Break Even Sales w/ seasonal and weather Adjustments</t>
  </si>
  <si>
    <t>Copy the information in columns T,U,V, W &amp; X rows 5 thru 97 from 2020 Break Even Spread sheet tab "Expense Questions"  and paste here.</t>
  </si>
  <si>
    <t>Gasoline/Diesel</t>
  </si>
  <si>
    <t>Days open this month</t>
  </si>
  <si>
    <t>Variable Cost (increase as food is sold)</t>
  </si>
  <si>
    <t>Budget Year One</t>
  </si>
  <si>
    <t>Menu Item</t>
  </si>
  <si>
    <t>Copy the information in columns T,U,V, W &amp; X rows 5 thru 97 from the "Year Two P&amp;L" tab  and paste here. Make adjustments to expenses as necessary to account for increase or decrease in expenses.</t>
  </si>
  <si>
    <t>Copy the information in columns T,U,V, W &amp; X rows 5 thru 97 from the "Year One P&amp;L" tab  and paste here. Make adjustments to expenses as necessary to account for increase or decrease in expenses.</t>
  </si>
  <si>
    <t>This is FYI for you no user input required. Copy and paste to Business Plan</t>
  </si>
  <si>
    <t>No user input required. Copy and Paste the graph to the proper section of your business plan.</t>
  </si>
  <si>
    <t>Income Statement Year Two</t>
  </si>
  <si>
    <t>Income Statement Year Three</t>
  </si>
  <si>
    <t>Marketing</t>
  </si>
  <si>
    <t>Click here for disclaimer</t>
  </si>
  <si>
    <r>
      <rPr>
        <b/>
        <sz val="11"/>
        <color theme="0"/>
        <rFont val="Calibri"/>
        <family val="2"/>
        <scheme val="minor"/>
      </rPr>
      <t xml:space="preserve">No Rendering of Advice - </t>
    </r>
    <r>
      <rPr>
        <sz val="11"/>
        <color theme="0"/>
        <rFont val="Calibri"/>
        <family val="2"/>
        <scheme val="minor"/>
      </rPr>
      <t>The information contained within this spreadsheet is provided for informational purposes only and is not intended to substitute for obtaining accounting, tax, or financial advice from a professional accountant.</t>
    </r>
  </si>
  <si>
    <t>Internet subscribers, users and online readers are advised not to act upon this information without seeking the service of a professional accountant.</t>
  </si>
  <si>
    <t>Any U.S. federal tax advice or computation contained in this spreadsheet is not intended to be used for the purpose of avoiding penalties under U.S. federal tax law.</t>
  </si>
  <si>
    <r>
      <rPr>
        <b/>
        <sz val="11"/>
        <color theme="0"/>
        <rFont val="Calibri"/>
        <family val="2"/>
        <scheme val="minor"/>
      </rPr>
      <t xml:space="preserve">Accuracy of Information/Computations - </t>
    </r>
    <r>
      <rPr>
        <sz val="11"/>
        <color theme="0"/>
        <rFont val="Calibri"/>
        <family val="2"/>
        <scheme val="minor"/>
      </rPr>
      <t>While we use reasonable efforts to furnish accurate and up-to-date information, we do not warrant that any information contained in or computation made through this spreadsheet is accurate, complete, reliable, current or error-free. We assume no liability or responsibility for any errors or omissions in the content or computations of this spreadsheet. If you wish to contact the author of this spreadsheet, please call Bill Moore at 850-888-3121.</t>
    </r>
  </si>
  <si>
    <t>Truck/trailer</t>
  </si>
  <si>
    <t>Small wares</t>
  </si>
  <si>
    <t>Balance Sheet</t>
  </si>
  <si>
    <t>Current assets:</t>
  </si>
  <si>
    <t>Previous Year</t>
  </si>
  <si>
    <t>Current Year</t>
  </si>
  <si>
    <t>Cash</t>
  </si>
  <si>
    <t>Investments</t>
  </si>
  <si>
    <t>Inventories</t>
  </si>
  <si>
    <t>Accounts receivable</t>
  </si>
  <si>
    <t>Pre-paid expenses</t>
  </si>
  <si>
    <t>Total current assets</t>
  </si>
  <si>
    <t>Fixed assets:</t>
  </si>
  <si>
    <t>Property and equipment</t>
  </si>
  <si>
    <t>Leasehold improvements</t>
  </si>
  <si>
    <t>Equity and other investments</t>
  </si>
  <si>
    <t>Less accumulated depreciation</t>
  </si>
  <si>
    <t>Total fixed assets</t>
  </si>
  <si>
    <t>Other assets:</t>
  </si>
  <si>
    <t>Total other assets</t>
  </si>
  <si>
    <t>Total assets</t>
  </si>
  <si>
    <t>Liabilities and owner's equity</t>
  </si>
  <si>
    <t>Current liabilities:</t>
  </si>
  <si>
    <t>Accounts payable</t>
  </si>
  <si>
    <t>Accrued wages</t>
  </si>
  <si>
    <t>Accrued compensation</t>
  </si>
  <si>
    <t>Income taxes payable</t>
  </si>
  <si>
    <t>Unearned revenue</t>
  </si>
  <si>
    <t>Total current liabilities</t>
  </si>
  <si>
    <t>Long-term liabilities:</t>
  </si>
  <si>
    <t>Mortgage payable</t>
  </si>
  <si>
    <t>Total long-term liabilities</t>
  </si>
  <si>
    <t>Owner's equity:</t>
  </si>
  <si>
    <t>Investment capital</t>
  </si>
  <si>
    <t>Accumulated retained earnings</t>
  </si>
  <si>
    <t>Total owner's equity</t>
  </si>
  <si>
    <t>Total liabilities and owner's equity</t>
  </si>
  <si>
    <t>Balance</t>
  </si>
  <si>
    <t>Create a Balance Sheet in this worksheet. Helpful instructions on how to use this worksheet are in cells in this column. Arrow down to get started.</t>
  </si>
  <si>
    <t>Enter Company Name in cell at right. Title of this worksheet is in cell D1. Next instruction is in cell A4.</t>
  </si>
  <si>
    <t>Assets label is in cell at right.</t>
  </si>
  <si>
    <t>Enter details in Current Assets table starting in cell at right. Next instruction is in cell A14.</t>
  </si>
  <si>
    <t>Enter details in Fixed Assets table starting in cell at right. Next instruction is in cell A21.</t>
  </si>
  <si>
    <t>Enter details in Other Assets table starting in cell at right. Next instruction is in cell A25.</t>
  </si>
  <si>
    <t>Total Assets for Previous Year are auto calculated in cell C25 and Total Assets for Current Year in cell D25. Next instruction is in cell A27.</t>
  </si>
  <si>
    <t>Liabilities and owner's equity label is in cell at right.</t>
  </si>
  <si>
    <t>Enter details in Current Liabilities table starting in cell at right. Next instruction is in cell A37.</t>
  </si>
  <si>
    <t>Enter details in Long-term Liabilities table starting in cell at right. Next instruction is in cell A41.</t>
  </si>
  <si>
    <t>Enter details in Owner’s Equity table starting in cell at right. Next instruction is in cell A46.</t>
  </si>
  <si>
    <t>Total liabilities and owner's equity for previous year are auto calculated in cell C46 and for the current year in cell D46. Next instruction is in cell A49.</t>
  </si>
  <si>
    <t>Previous Year Balance is auto calculated in cell C49 and Current Year Balance in cell D49.</t>
  </si>
  <si>
    <t>Families</t>
  </si>
  <si>
    <t>Tourists</t>
  </si>
  <si>
    <t>Blue Collar</t>
  </si>
  <si>
    <t>Business Professional</t>
  </si>
  <si>
    <t>College Age</t>
  </si>
  <si>
    <t>Guest Type</t>
  </si>
  <si>
    <t>Percentage</t>
  </si>
  <si>
    <t xml:space="preserve">Information from Chamber of Commerce, Economic Develop Councils, Realtors, City/County offical websites. This helps define to whom you will be marketing on social media and in general. </t>
  </si>
  <si>
    <t>Truck Name</t>
  </si>
  <si>
    <t>Taco Truck</t>
  </si>
  <si>
    <t>Burger Truck</t>
  </si>
  <si>
    <t>Mexican Truck</t>
  </si>
  <si>
    <t>Grill Cheese Truck</t>
  </si>
  <si>
    <t xml:space="preserve">List your top 5 food truck competitors. Ones that are in your trading area within a three to five mile radius of your proposed locations. Estimate who has the larger market share by researching social media reach in numbers of followers and comment interactions. Visit each truck during peak periods, order food and watch how they handle sales for at least 30 minutes. </t>
  </si>
  <si>
    <t>Variable Cost</t>
  </si>
  <si>
    <t>Profit</t>
  </si>
  <si>
    <t>Total Expenses</t>
  </si>
  <si>
    <t>BBQ Truck</t>
  </si>
  <si>
    <t xml:space="preserve">This information shows the start up expenses and the Assets the business has on hand. </t>
  </si>
  <si>
    <t>Click here to get started</t>
  </si>
  <si>
    <t>Business plan Builder</t>
  </si>
  <si>
    <t>Free resouces for your success</t>
  </si>
  <si>
    <t>Need more detailed help? Check out my one-on-one training and books!</t>
  </si>
  <si>
    <t>year</t>
  </si>
  <si>
    <t>Total Startup Expenses</t>
  </si>
  <si>
    <t>Startup Expense Summary</t>
  </si>
  <si>
    <t>Startup Assets</t>
  </si>
  <si>
    <t xml:space="preserve">A business plan separates the hobbiest from the serious food truck owner. This spreadsheet supports what is known as a "Lean" business plan. Fill out of the gold color cells all the charts will populate and provide the necessary graphics for the narrative page of the business plan.
</t>
  </si>
  <si>
    <t>This Sheet is used to show your overall profit based on your Breakeven Anaylsis and Sales Projection.</t>
  </si>
  <si>
    <t>Guest count</t>
  </si>
  <si>
    <t>Projected Inflation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</si>
</sst>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_);[Red]\(&quot;$&quot;#,##0\)"/>
    <numFmt numFmtId="44" formatCode="_(&quot;$&quot;* #,##0.00_);_(&quot;$&quot;* \(#,##0.00\);_(&quot;$&quot;* &quot;-&quot;??_);_(@_)"/>
    <numFmt numFmtId="43" formatCode="_(* #,##0.00_);_(* \(#,##0.00\);_(* &quot;-&quot;??_);_(@_)"/>
    <numFmt numFmtId="164" formatCode="[$-409]h:mm\ AM/PM;@"/>
    <numFmt numFmtId="165" formatCode="mmm\-yyyy"/>
    <numFmt numFmtId="166" formatCode="[$-F400]h:mm:ss\ AM/PM"/>
    <numFmt numFmtId="167" formatCode="m/d/yy;@"/>
    <numFmt numFmtId="168" formatCode="_(* #,##0_);_(* \(#,##0\);_(* &quot;-&quot;??_);_(@_)"/>
    <numFmt numFmtId="169" formatCode="&quot;$&quot;#,##0"/>
    <numFmt numFmtId="170" formatCode="0.0%"/>
    <numFmt numFmtId="171" formatCode="0.000"/>
    <numFmt numFmtId="172" formatCode="0.0"/>
    <numFmt numFmtId="173" formatCode="_(* #,##0.0000_);_(* \(#,##0.0000\);_(* &quot;-&quot;??_);_(@_)"/>
    <numFmt numFmtId="174" formatCode="#,##0.0\ ;\(#,##0.0\)"/>
    <numFmt numFmtId="175" formatCode="_([$$-409]* #,##0.00_);_([$$-409]* \(#,##0.00\);_([$$-409]* &quot;-&quot;??_);_(@_)"/>
    <numFmt numFmtId="176" formatCode="&quot;$&quot;#,##0\ ;\(&quot;$&quot;#,##0.0\)"/>
    <numFmt numFmtId="177" formatCode="yyyy"/>
  </numFmts>
  <fonts count="74" x14ac:knownFonts="1">
    <font>
      <sz val="11"/>
      <color theme="1"/>
      <name val="Calibri"/>
      <family val="2"/>
      <scheme val="minor"/>
    </font>
    <font>
      <sz val="11"/>
      <color theme="1"/>
      <name val="Calibri"/>
      <family val="2"/>
      <scheme val="minor"/>
    </font>
    <font>
      <b/>
      <sz val="11"/>
      <color theme="1"/>
      <name val="Calibri"/>
      <family val="2"/>
      <scheme val="minor"/>
    </font>
    <font>
      <b/>
      <sz val="14"/>
      <color rgb="FF000000"/>
      <name val="Calibri"/>
      <family val="2"/>
    </font>
    <font>
      <b/>
      <sz val="12"/>
      <color rgb="FF000000"/>
      <name val="Calibri"/>
      <family val="2"/>
    </font>
    <font>
      <sz val="11"/>
      <color rgb="FF000000"/>
      <name val="Calibri"/>
      <family val="2"/>
    </font>
    <font>
      <b/>
      <sz val="11"/>
      <color rgb="FF000000"/>
      <name val="Calibri"/>
      <family val="2"/>
    </font>
    <font>
      <sz val="9"/>
      <color indexed="81"/>
      <name val="Tahoma"/>
      <family val="2"/>
    </font>
    <font>
      <b/>
      <sz val="9"/>
      <color indexed="81"/>
      <name val="Tahoma"/>
      <family val="2"/>
    </font>
    <font>
      <sz val="11"/>
      <name val="Calibri"/>
      <family val="2"/>
    </font>
    <font>
      <sz val="11"/>
      <name val="Calibri"/>
      <family val="2"/>
      <scheme val="minor"/>
    </font>
    <font>
      <b/>
      <sz val="14"/>
      <name val="Calibri"/>
      <family val="2"/>
    </font>
    <font>
      <b/>
      <sz val="11"/>
      <name val="Calibri"/>
      <family val="2"/>
      <scheme val="minor"/>
    </font>
    <font>
      <b/>
      <sz val="14"/>
      <color rgb="FF000000"/>
      <name val="Arial Black"/>
      <family val="2"/>
    </font>
    <font>
      <sz val="14"/>
      <color rgb="FF000000"/>
      <name val="Arial Black"/>
      <family val="2"/>
    </font>
    <font>
      <b/>
      <sz val="10"/>
      <color rgb="FF000000"/>
      <name val="Arial Black"/>
      <family val="2"/>
    </font>
    <font>
      <sz val="8"/>
      <color rgb="FF000000"/>
      <name val="Arial Black"/>
      <family val="2"/>
    </font>
    <font>
      <b/>
      <sz val="8"/>
      <color rgb="FF000000"/>
      <name val="Arial Black"/>
      <family val="2"/>
    </font>
    <font>
      <sz val="8"/>
      <name val="Calibri"/>
      <family val="2"/>
      <scheme val="minor"/>
    </font>
    <font>
      <b/>
      <sz val="14"/>
      <color theme="1"/>
      <name val="Calibri"/>
      <family val="2"/>
      <scheme val="minor"/>
    </font>
    <font>
      <b/>
      <sz val="9"/>
      <color theme="1"/>
      <name val="Arial Black"/>
      <family val="2"/>
    </font>
    <font>
      <sz val="11"/>
      <color theme="1"/>
      <name val="Arial Black"/>
      <family val="2"/>
    </font>
    <font>
      <b/>
      <sz val="11"/>
      <color theme="0"/>
      <name val="Calibri"/>
      <family val="2"/>
      <scheme val="minor"/>
    </font>
    <font>
      <sz val="11"/>
      <color theme="0"/>
      <name val="Calibri"/>
      <family val="2"/>
      <scheme val="minor"/>
    </font>
    <font>
      <b/>
      <sz val="6"/>
      <color rgb="FF000000"/>
      <name val="Calibri"/>
      <family val="2"/>
    </font>
    <font>
      <sz val="5"/>
      <color rgb="FF000000"/>
      <name val="Calibri"/>
      <family val="2"/>
    </font>
    <font>
      <sz val="6"/>
      <color rgb="FF000000"/>
      <name val="Calibri"/>
      <family val="2"/>
    </font>
    <font>
      <b/>
      <sz val="5"/>
      <color rgb="FF000000"/>
      <name val="Calibri"/>
      <family val="2"/>
    </font>
    <font>
      <sz val="11"/>
      <color theme="1"/>
      <name val="Calibri"/>
      <family val="2"/>
    </font>
    <font>
      <b/>
      <sz val="6"/>
      <color rgb="FFFF0000"/>
      <name val="Calibri"/>
      <family val="2"/>
    </font>
    <font>
      <sz val="6"/>
      <color theme="1"/>
      <name val="Calibri"/>
      <family val="2"/>
      <scheme val="minor"/>
    </font>
    <font>
      <sz val="12"/>
      <color theme="1"/>
      <name val="Calibri"/>
      <family val="2"/>
      <scheme val="minor"/>
    </font>
    <font>
      <i/>
      <sz val="6"/>
      <color rgb="FF000000"/>
      <name val="Calibri"/>
      <family val="2"/>
    </font>
    <font>
      <sz val="10"/>
      <color theme="1"/>
      <name val="Calibri"/>
      <family val="2"/>
      <scheme val="minor"/>
    </font>
    <font>
      <i/>
      <sz val="11"/>
      <color theme="1"/>
      <name val="Calibri"/>
      <family val="2"/>
      <scheme val="minor"/>
    </font>
    <font>
      <b/>
      <sz val="11"/>
      <color rgb="FFFFFFFF"/>
      <name val="Calibri"/>
      <family val="2"/>
    </font>
    <font>
      <i/>
      <sz val="11"/>
      <color rgb="FF000000"/>
      <name val="Calibri"/>
      <family val="2"/>
    </font>
    <font>
      <b/>
      <sz val="11"/>
      <color theme="1"/>
      <name val="Calibri"/>
      <family val="2"/>
    </font>
    <font>
      <u/>
      <sz val="11"/>
      <color theme="10"/>
      <name val="Calibri"/>
      <family val="2"/>
      <scheme val="minor"/>
    </font>
    <font>
      <sz val="11"/>
      <color rgb="FF212529"/>
      <name val="Calibri"/>
      <family val="2"/>
      <scheme val="minor"/>
    </font>
    <font>
      <sz val="11"/>
      <color theme="0"/>
      <name val="Calibri"/>
      <family val="2"/>
    </font>
    <font>
      <sz val="6"/>
      <color theme="0"/>
      <name val="Calibri"/>
      <family val="2"/>
    </font>
    <font>
      <sz val="5"/>
      <color theme="0"/>
      <name val="Calibri"/>
      <family val="2"/>
    </font>
    <font>
      <b/>
      <sz val="12"/>
      <color rgb="FFFF0000"/>
      <name val="Calibri"/>
      <family val="2"/>
    </font>
    <font>
      <sz val="14"/>
      <color theme="0"/>
      <name val="Calibri"/>
      <family val="2"/>
      <scheme val="minor"/>
    </font>
    <font>
      <sz val="16"/>
      <color theme="0"/>
      <name val="Calibri"/>
      <family val="2"/>
      <scheme val="minor"/>
    </font>
    <font>
      <b/>
      <sz val="14"/>
      <color theme="0"/>
      <name val="Calibri"/>
      <family val="2"/>
      <scheme val="minor"/>
    </font>
    <font>
      <b/>
      <sz val="18"/>
      <color theme="0"/>
      <name val="Calibri"/>
      <family val="2"/>
      <scheme val="minor"/>
    </font>
    <font>
      <b/>
      <sz val="18"/>
      <color theme="1"/>
      <name val="Calibri"/>
      <family val="2"/>
      <scheme val="minor"/>
    </font>
    <font>
      <b/>
      <sz val="12"/>
      <color theme="1"/>
      <name val="Calibri"/>
      <family val="2"/>
      <scheme val="minor"/>
    </font>
    <font>
      <i/>
      <sz val="10"/>
      <color theme="1"/>
      <name val="Calibri"/>
      <family val="2"/>
      <scheme val="minor"/>
    </font>
    <font>
      <b/>
      <sz val="16"/>
      <color theme="1"/>
      <name val="Calibri"/>
      <family val="2"/>
      <scheme val="minor"/>
    </font>
    <font>
      <sz val="8"/>
      <color theme="1"/>
      <name val="Calibri"/>
      <family val="2"/>
    </font>
    <font>
      <sz val="18"/>
      <color theme="0"/>
      <name val="Calibri"/>
      <family val="2"/>
      <scheme val="minor"/>
    </font>
    <font>
      <sz val="12"/>
      <color theme="0"/>
      <name val="Arial Rounded MT Bold"/>
      <family val="2"/>
    </font>
    <font>
      <b/>
      <sz val="11"/>
      <color rgb="FF212529"/>
      <name val="Calibri"/>
      <family val="2"/>
      <scheme val="minor"/>
    </font>
    <font>
      <b/>
      <sz val="14"/>
      <name val="Calibri"/>
      <family val="2"/>
      <scheme val="minor"/>
    </font>
    <font>
      <sz val="14"/>
      <name val="Arial Black"/>
      <family val="2"/>
    </font>
    <font>
      <b/>
      <sz val="13"/>
      <color theme="3"/>
      <name val="Calibri"/>
      <family val="2"/>
      <scheme val="minor"/>
    </font>
    <font>
      <b/>
      <sz val="13"/>
      <color theme="1"/>
      <name val="Calibri"/>
      <family val="1"/>
      <scheme val="minor"/>
    </font>
    <font>
      <b/>
      <sz val="11"/>
      <color theme="1"/>
      <name val="Calibri"/>
      <family val="1"/>
      <scheme val="minor"/>
    </font>
    <font>
      <sz val="10"/>
      <color theme="1"/>
      <name val="Calibri"/>
      <family val="1"/>
      <scheme val="minor"/>
    </font>
    <font>
      <b/>
      <sz val="10"/>
      <color theme="1"/>
      <name val="Calibri"/>
      <family val="1"/>
      <scheme val="minor"/>
    </font>
    <font>
      <sz val="10"/>
      <name val="Calibri"/>
      <family val="2"/>
      <scheme val="minor"/>
    </font>
    <font>
      <sz val="16"/>
      <color theme="0"/>
      <name val="Highway Gothic Wide"/>
    </font>
    <font>
      <sz val="48"/>
      <color rgb="FF00B050"/>
      <name val="Castellar"/>
      <family val="1"/>
    </font>
    <font>
      <sz val="22"/>
      <color rgb="FFFFC000"/>
      <name val="Signatrue"/>
      <family val="3"/>
    </font>
    <font>
      <sz val="11"/>
      <color rgb="FFFFC000"/>
      <name val="Calibri"/>
      <family val="2"/>
      <scheme val="minor"/>
    </font>
    <font>
      <sz val="20"/>
      <color rgb="FFFFC000"/>
      <name val="Signatrue"/>
      <family val="3"/>
    </font>
    <font>
      <u/>
      <sz val="20"/>
      <color theme="10"/>
      <name val="Calibri"/>
      <family val="2"/>
      <scheme val="minor"/>
    </font>
    <font>
      <sz val="18"/>
      <color theme="0"/>
      <name val="Highway Gothic Expanded"/>
    </font>
    <font>
      <sz val="18"/>
      <color theme="1"/>
      <name val="Highway Gothic Expanded"/>
    </font>
    <font>
      <b/>
      <sz val="12"/>
      <color theme="0"/>
      <name val="Calibri"/>
      <family val="2"/>
      <scheme val="minor"/>
    </font>
    <font>
      <sz val="18"/>
      <color theme="0"/>
      <name val="Highway Gothic Wide"/>
    </font>
  </fonts>
  <fills count="42">
    <fill>
      <patternFill patternType="none"/>
    </fill>
    <fill>
      <patternFill patternType="gray125"/>
    </fill>
    <fill>
      <patternFill patternType="solid">
        <fgColor theme="7" tint="0.59999389629810485"/>
        <bgColor indexed="64"/>
      </patternFill>
    </fill>
    <fill>
      <patternFill patternType="solid">
        <fgColor rgb="FF000000"/>
        <bgColor rgb="FF000000"/>
      </patternFill>
    </fill>
    <fill>
      <patternFill patternType="solid">
        <fgColor rgb="FFF2F2F2"/>
        <bgColor rgb="FF000000"/>
      </patternFill>
    </fill>
    <fill>
      <patternFill patternType="solid">
        <fgColor theme="0"/>
        <bgColor indexed="64"/>
      </patternFill>
    </fill>
    <fill>
      <patternFill patternType="solid">
        <fgColor theme="1"/>
        <bgColor indexed="64"/>
      </patternFill>
    </fill>
    <fill>
      <patternFill patternType="solid">
        <fgColor theme="4"/>
      </patternFill>
    </fill>
    <fill>
      <patternFill patternType="solid">
        <fgColor theme="4"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rgb="FF7030A0"/>
        <bgColor indexed="64"/>
      </patternFill>
    </fill>
    <fill>
      <patternFill patternType="solid">
        <fgColor rgb="FF7030A0"/>
        <bgColor rgb="FFFFFFFF"/>
      </patternFill>
    </fill>
    <fill>
      <patternFill patternType="solid">
        <fgColor rgb="FF00B0F0"/>
        <bgColor indexed="64"/>
      </patternFill>
    </fill>
    <fill>
      <patternFill patternType="solid">
        <fgColor theme="7" tint="0.59999389629810485"/>
        <bgColor rgb="FF000000"/>
      </patternFill>
    </fill>
    <fill>
      <patternFill patternType="solid">
        <fgColor theme="0" tint="-4.9989318521683403E-2"/>
        <bgColor indexed="64"/>
      </patternFill>
    </fill>
    <fill>
      <patternFill patternType="solid">
        <fgColor theme="8" tint="-0.249977111117893"/>
        <bgColor indexed="64"/>
      </patternFill>
    </fill>
    <fill>
      <patternFill patternType="solid">
        <fgColor rgb="FFFFFF00"/>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5" tint="-0.499984740745262"/>
        <bgColor indexed="64"/>
      </patternFill>
    </fill>
    <fill>
      <patternFill patternType="solid">
        <fgColor theme="2" tint="-0.749992370372631"/>
        <bgColor indexed="64"/>
      </patternFill>
    </fill>
    <fill>
      <patternFill patternType="solid">
        <fgColor theme="3" tint="0.39997558519241921"/>
        <bgColor indexed="64"/>
      </patternFill>
    </fill>
    <fill>
      <patternFill patternType="solid">
        <fgColor theme="9" tint="0.39997558519241921"/>
        <bgColor indexed="64"/>
      </patternFill>
    </fill>
    <fill>
      <patternFill patternType="solid">
        <fgColor theme="9" tint="-0.499984740745262"/>
        <bgColor indexed="64"/>
      </patternFill>
    </fill>
    <fill>
      <patternFill patternType="solid">
        <fgColor rgb="FF002060"/>
        <bgColor indexed="64"/>
      </patternFill>
    </fill>
    <fill>
      <patternFill patternType="solid">
        <fgColor rgb="FF0070C0"/>
        <bgColor indexed="64"/>
      </patternFill>
    </fill>
    <fill>
      <patternFill patternType="solid">
        <fgColor rgb="FF2F9B15"/>
        <bgColor indexed="64"/>
      </patternFill>
    </fill>
    <fill>
      <patternFill patternType="solid">
        <fgColor theme="1"/>
        <bgColor rgb="FF000000"/>
      </patternFill>
    </fill>
    <fill>
      <patternFill patternType="lightUp">
        <fgColor theme="0"/>
        <bgColor theme="4" tint="0.79998168889431442"/>
      </patternFill>
    </fill>
    <fill>
      <patternFill patternType="solid">
        <fgColor theme="4" tint="0.39994506668294322"/>
        <bgColor theme="0"/>
      </patternFill>
    </fill>
    <fill>
      <patternFill patternType="solid">
        <fgColor theme="4" tint="0.39997558519241921"/>
        <bgColor theme="0"/>
      </patternFill>
    </fill>
    <fill>
      <patternFill patternType="solid">
        <fgColor indexed="65"/>
        <bgColor indexed="64"/>
      </patternFill>
    </fill>
    <fill>
      <patternFill patternType="solid">
        <fgColor theme="4" tint="0.79998168889431442"/>
        <bgColor theme="0"/>
      </patternFill>
    </fill>
    <fill>
      <patternFill patternType="lightUp">
        <fgColor theme="0"/>
        <bgColor theme="5" tint="0.79998168889431442"/>
      </patternFill>
    </fill>
    <fill>
      <patternFill patternType="solid">
        <fgColor theme="5" tint="0.39997558519241921"/>
        <bgColor theme="0"/>
      </patternFill>
    </fill>
    <fill>
      <patternFill patternType="solid">
        <fgColor theme="5" tint="0.79998168889431442"/>
        <bgColor theme="0"/>
      </patternFill>
    </fill>
    <fill>
      <patternFill patternType="solid">
        <fgColor theme="0" tint="-0.499984740745262"/>
        <bgColor indexed="64"/>
      </patternFill>
    </fill>
    <fill>
      <patternFill patternType="solid">
        <fgColor rgb="FFC00000"/>
        <bgColor indexed="64"/>
      </patternFill>
    </fill>
    <fill>
      <patternFill patternType="solid">
        <fgColor rgb="FF00B050"/>
        <bgColor indexed="64"/>
      </patternFill>
    </fill>
    <fill>
      <patternFill patternType="solid">
        <fgColor theme="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theme="9" tint="-0.249977111117893"/>
      </left>
      <right/>
      <top style="medium">
        <color theme="9" tint="-0.249977111117893"/>
      </top>
      <bottom/>
      <diagonal/>
    </border>
    <border>
      <left/>
      <right/>
      <top style="medium">
        <color theme="9" tint="-0.249977111117893"/>
      </top>
      <bottom/>
      <diagonal/>
    </border>
    <border>
      <left/>
      <right style="medium">
        <color theme="9" tint="-0.249977111117893"/>
      </right>
      <top style="medium">
        <color theme="9" tint="-0.249977111117893"/>
      </top>
      <bottom/>
      <diagonal/>
    </border>
    <border>
      <left style="medium">
        <color theme="9" tint="-0.249977111117893"/>
      </left>
      <right/>
      <top/>
      <bottom/>
      <diagonal/>
    </border>
    <border>
      <left/>
      <right style="medium">
        <color theme="9" tint="-0.249977111117893"/>
      </right>
      <top/>
      <bottom/>
      <diagonal/>
    </border>
    <border>
      <left style="medium">
        <color theme="9" tint="-0.249977111117893"/>
      </left>
      <right/>
      <top/>
      <bottom style="medium">
        <color theme="9" tint="-0.249977111117893"/>
      </bottom>
      <diagonal/>
    </border>
    <border>
      <left/>
      <right/>
      <top/>
      <bottom style="medium">
        <color theme="9" tint="-0.249977111117893"/>
      </bottom>
      <diagonal/>
    </border>
    <border>
      <left/>
      <right style="medium">
        <color theme="9" tint="-0.249977111117893"/>
      </right>
      <top/>
      <bottom style="medium">
        <color theme="9" tint="-0.249977111117893"/>
      </bottom>
      <diagonal/>
    </border>
    <border>
      <left/>
      <right/>
      <top/>
      <bottom style="thick">
        <color theme="4" tint="0.499984740745262"/>
      </bottom>
      <diagonal/>
    </border>
    <border>
      <left/>
      <right/>
      <top/>
      <bottom style="thick">
        <color theme="4" tint="0.39997558519241921"/>
      </bottom>
      <diagonal/>
    </border>
    <border>
      <left/>
      <right/>
      <top/>
      <bottom style="thick">
        <color theme="5" tint="0.499984740745262"/>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s>
  <cellStyleXfs count="10">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3" fillId="7" borderId="0" applyNumberFormat="0" applyBorder="0" applyAlignment="0" applyProtection="0"/>
    <xf numFmtId="0" fontId="1" fillId="8" borderId="0" applyNumberFormat="0" applyBorder="0" applyAlignment="0" applyProtection="0"/>
    <xf numFmtId="0" fontId="38" fillId="0" borderId="0" applyNumberFormat="0" applyFill="0" applyBorder="0" applyAlignment="0" applyProtection="0"/>
    <xf numFmtId="0" fontId="58" fillId="0" borderId="46" applyNumberFormat="0" applyFill="0" applyAlignment="0" applyProtection="0"/>
    <xf numFmtId="0" fontId="33" fillId="30" borderId="0" applyNumberFormat="0" applyBorder="0" applyAlignment="0" applyProtection="0"/>
    <xf numFmtId="0" fontId="33" fillId="35" borderId="0" applyNumberFormat="0" applyBorder="0" applyAlignment="0" applyProtection="0"/>
  </cellStyleXfs>
  <cellXfs count="492">
    <xf numFmtId="0" fontId="0" fillId="0" borderId="0" xfId="0"/>
    <xf numFmtId="0" fontId="6" fillId="0" borderId="2" xfId="0" applyFont="1" applyBorder="1" applyAlignment="1">
      <alignment horizontal="center" vertical="center" wrapText="1"/>
    </xf>
    <xf numFmtId="0" fontId="3" fillId="0" borderId="3"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4" xfId="0" applyFont="1" applyBorder="1" applyAlignment="1">
      <alignment horizontal="center" vertical="center" wrapText="1"/>
    </xf>
    <xf numFmtId="44" fontId="5" fillId="0" borderId="1" xfId="1" applyFont="1" applyBorder="1"/>
    <xf numFmtId="0" fontId="5" fillId="3" borderId="5" xfId="0" applyFont="1" applyFill="1" applyBorder="1" applyAlignment="1">
      <alignment horizontal="center"/>
    </xf>
    <xf numFmtId="0" fontId="5" fillId="3" borderId="4" xfId="0" applyFont="1" applyFill="1" applyBorder="1"/>
    <xf numFmtId="0" fontId="4" fillId="0" borderId="4" xfId="0" applyFont="1" applyBorder="1" applyAlignment="1">
      <alignment horizontal="center"/>
    </xf>
    <xf numFmtId="44" fontId="4" fillId="0" borderId="3" xfId="0" applyNumberFormat="1" applyFont="1" applyBorder="1" applyAlignment="1">
      <alignment horizontal="center"/>
    </xf>
    <xf numFmtId="0" fontId="5" fillId="3" borderId="5" xfId="0" applyFont="1" applyFill="1" applyBorder="1"/>
    <xf numFmtId="2" fontId="6" fillId="3" borderId="1" xfId="0" applyNumberFormat="1" applyFont="1" applyFill="1" applyBorder="1" applyAlignment="1">
      <alignment horizontal="center"/>
    </xf>
    <xf numFmtId="44" fontId="4" fillId="3" borderId="1" xfId="0" applyNumberFormat="1" applyFont="1" applyFill="1" applyBorder="1"/>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3" xfId="0" applyFont="1" applyBorder="1" applyAlignment="1">
      <alignment horizontal="center" vertical="center" wrapText="1"/>
    </xf>
    <xf numFmtId="14" fontId="0" fillId="0" borderId="0" xfId="0" applyNumberFormat="1"/>
    <xf numFmtId="0" fontId="28" fillId="0" borderId="0" xfId="0" applyFont="1"/>
    <xf numFmtId="44" fontId="0" fillId="0" borderId="0" xfId="0" applyNumberFormat="1"/>
    <xf numFmtId="44" fontId="25" fillId="0" borderId="0" xfId="1" applyFont="1" applyAlignment="1">
      <alignment horizontal="center"/>
    </xf>
    <xf numFmtId="44" fontId="0" fillId="0" borderId="0" xfId="1" applyFont="1"/>
    <xf numFmtId="0" fontId="0" fillId="6" borderId="0" xfId="0" applyFill="1"/>
    <xf numFmtId="0" fontId="2" fillId="0" borderId="1" xfId="0" applyFont="1" applyBorder="1"/>
    <xf numFmtId="44" fontId="0" fillId="0" borderId="1" xfId="0" applyNumberFormat="1" applyBorder="1"/>
    <xf numFmtId="0" fontId="0" fillId="6" borderId="1" xfId="0" applyFill="1" applyBorder="1"/>
    <xf numFmtId="0" fontId="2" fillId="9" borderId="1" xfId="0" applyFont="1" applyFill="1" applyBorder="1" applyAlignment="1">
      <alignment horizontal="center"/>
    </xf>
    <xf numFmtId="0" fontId="37" fillId="0" borderId="1" xfId="0" applyFont="1" applyBorder="1"/>
    <xf numFmtId="44" fontId="28" fillId="0" borderId="1" xfId="1" applyFont="1" applyBorder="1"/>
    <xf numFmtId="0" fontId="6" fillId="0" borderId="1" xfId="5" applyFont="1" applyFill="1" applyBorder="1"/>
    <xf numFmtId="44" fontId="5" fillId="0" borderId="1" xfId="1" applyFont="1" applyFill="1" applyBorder="1"/>
    <xf numFmtId="0" fontId="0" fillId="0" borderId="9" xfId="0" applyBorder="1"/>
    <xf numFmtId="0" fontId="0" fillId="0" borderId="11" xfId="0" applyBorder="1"/>
    <xf numFmtId="170" fontId="0" fillId="10" borderId="1" xfId="2" applyNumberFormat="1" applyFont="1" applyFill="1" applyBorder="1"/>
    <xf numFmtId="44" fontId="0" fillId="0" borderId="10" xfId="1" applyFont="1" applyBorder="1"/>
    <xf numFmtId="0" fontId="5" fillId="0" borderId="9" xfId="0" applyFont="1" applyBorder="1"/>
    <xf numFmtId="0" fontId="2" fillId="0" borderId="9" xfId="0" applyFont="1" applyBorder="1" applyAlignment="1">
      <alignment horizontal="right"/>
    </xf>
    <xf numFmtId="44" fontId="2" fillId="0" borderId="10" xfId="1" applyFont="1" applyBorder="1"/>
    <xf numFmtId="0" fontId="6" fillId="0" borderId="9" xfId="0" applyFont="1" applyBorder="1" applyAlignment="1">
      <alignment horizontal="right"/>
    </xf>
    <xf numFmtId="0" fontId="6" fillId="0" borderId="11" xfId="0" applyFont="1" applyBorder="1" applyAlignment="1">
      <alignment horizontal="right"/>
    </xf>
    <xf numFmtId="44" fontId="2" fillId="0" borderId="13" xfId="1" applyFont="1" applyBorder="1"/>
    <xf numFmtId="0" fontId="0" fillId="0" borderId="10" xfId="0" applyBorder="1"/>
    <xf numFmtId="0" fontId="2" fillId="0" borderId="11" xfId="0" applyFont="1" applyBorder="1" applyAlignment="1">
      <alignment horizontal="right"/>
    </xf>
    <xf numFmtId="0" fontId="23" fillId="5" borderId="0" xfId="0" applyFont="1" applyFill="1"/>
    <xf numFmtId="0" fontId="0" fillId="5" borderId="0" xfId="0" applyFill="1"/>
    <xf numFmtId="44" fontId="0" fillId="5" borderId="0" xfId="1" applyFont="1" applyFill="1"/>
    <xf numFmtId="0" fontId="2" fillId="0" borderId="1" xfId="0" applyFont="1" applyBorder="1" applyAlignment="1">
      <alignment horizontal="center"/>
    </xf>
    <xf numFmtId="167" fontId="26" fillId="5" borderId="5" xfId="0" applyNumberFormat="1" applyFont="1" applyFill="1" applyBorder="1" applyAlignment="1">
      <alignment horizontal="center"/>
    </xf>
    <xf numFmtId="0" fontId="26" fillId="5" borderId="0" xfId="0" applyFont="1" applyFill="1" applyAlignment="1">
      <alignment horizontal="center"/>
    </xf>
    <xf numFmtId="1" fontId="26" fillId="5" borderId="0" xfId="0" applyNumberFormat="1" applyFont="1" applyFill="1" applyAlignment="1">
      <alignment horizontal="center"/>
    </xf>
    <xf numFmtId="44" fontId="0" fillId="10" borderId="10" xfId="1" applyFont="1" applyFill="1" applyBorder="1"/>
    <xf numFmtId="0" fontId="26" fillId="5" borderId="23" xfId="0" applyFont="1" applyFill="1" applyBorder="1"/>
    <xf numFmtId="44" fontId="25" fillId="5" borderId="24" xfId="1" applyFont="1" applyFill="1" applyBorder="1" applyAlignment="1">
      <alignment horizontal="center"/>
    </xf>
    <xf numFmtId="44" fontId="25" fillId="5" borderId="25" xfId="1" applyFont="1" applyFill="1" applyBorder="1" applyAlignment="1">
      <alignment horizontal="center"/>
    </xf>
    <xf numFmtId="44" fontId="30" fillId="5" borderId="0" xfId="0" applyNumberFormat="1" applyFont="1" applyFill="1"/>
    <xf numFmtId="44" fontId="26" fillId="5" borderId="24" xfId="1" applyFont="1" applyFill="1" applyBorder="1" applyAlignment="1">
      <alignment horizontal="center"/>
    </xf>
    <xf numFmtId="0" fontId="24" fillId="5" borderId="23" xfId="0" applyFont="1" applyFill="1" applyBorder="1" applyAlignment="1">
      <alignment horizontal="right"/>
    </xf>
    <xf numFmtId="44" fontId="24" fillId="5" borderId="0" xfId="1" applyFont="1" applyFill="1" applyBorder="1" applyAlignment="1">
      <alignment horizontal="center"/>
    </xf>
    <xf numFmtId="44" fontId="27" fillId="5" borderId="24" xfId="1" applyFont="1" applyFill="1" applyBorder="1" applyAlignment="1">
      <alignment horizontal="center"/>
    </xf>
    <xf numFmtId="44" fontId="26" fillId="5" borderId="0" xfId="1" applyFont="1" applyFill="1" applyBorder="1" applyAlignment="1">
      <alignment horizontal="center"/>
    </xf>
    <xf numFmtId="44" fontId="24" fillId="5" borderId="24" xfId="1" applyFont="1" applyFill="1" applyBorder="1" applyAlignment="1">
      <alignment horizontal="center"/>
    </xf>
    <xf numFmtId="0" fontId="32" fillId="5" borderId="23" xfId="0" applyFont="1" applyFill="1" applyBorder="1" applyAlignment="1">
      <alignment horizontal="center"/>
    </xf>
    <xf numFmtId="0" fontId="0" fillId="6" borderId="9" xfId="0" applyFill="1" applyBorder="1"/>
    <xf numFmtId="44" fontId="0" fillId="6" borderId="10" xfId="1" applyFont="1" applyFill="1" applyBorder="1"/>
    <xf numFmtId="171" fontId="4" fillId="0" borderId="4" xfId="0" applyNumberFormat="1" applyFont="1" applyBorder="1" applyAlignment="1">
      <alignment horizontal="center"/>
    </xf>
    <xf numFmtId="0" fontId="10" fillId="6" borderId="0" xfId="0" applyFont="1" applyFill="1"/>
    <xf numFmtId="0" fontId="5" fillId="5" borderId="23" xfId="0" applyFont="1" applyFill="1" applyBorder="1"/>
    <xf numFmtId="0" fontId="6" fillId="5" borderId="23" xfId="0" applyFont="1" applyFill="1" applyBorder="1" applyAlignment="1">
      <alignment horizontal="right"/>
    </xf>
    <xf numFmtId="0" fontId="26" fillId="5" borderId="26" xfId="0" applyFont="1" applyFill="1" applyBorder="1"/>
    <xf numFmtId="44" fontId="26" fillId="5" borderId="27" xfId="1" applyFont="1" applyFill="1" applyBorder="1" applyAlignment="1">
      <alignment horizontal="center"/>
    </xf>
    <xf numFmtId="44" fontId="25" fillId="5" borderId="28" xfId="1" applyFont="1" applyFill="1" applyBorder="1" applyAlignment="1">
      <alignment horizontal="center"/>
    </xf>
    <xf numFmtId="0" fontId="24" fillId="5" borderId="29" xfId="0" applyFont="1" applyFill="1" applyBorder="1" applyAlignment="1">
      <alignment horizontal="right"/>
    </xf>
    <xf numFmtId="44" fontId="24" fillId="5" borderId="5" xfId="1" applyFont="1" applyFill="1" applyBorder="1" applyAlignment="1">
      <alignment horizontal="center"/>
    </xf>
    <xf numFmtId="44" fontId="24" fillId="5" borderId="25" xfId="1" applyFont="1" applyFill="1" applyBorder="1" applyAlignment="1">
      <alignment horizontal="center"/>
    </xf>
    <xf numFmtId="0" fontId="5" fillId="5" borderId="29" xfId="0" applyFont="1" applyFill="1" applyBorder="1"/>
    <xf numFmtId="44" fontId="0" fillId="5" borderId="5" xfId="0" applyNumberFormat="1" applyFill="1" applyBorder="1"/>
    <xf numFmtId="0" fontId="0" fillId="5" borderId="20" xfId="0" applyFill="1" applyBorder="1"/>
    <xf numFmtId="0" fontId="0" fillId="5" borderId="21" xfId="0" applyFill="1" applyBorder="1" applyAlignment="1">
      <alignment horizontal="center"/>
    </xf>
    <xf numFmtId="0" fontId="0" fillId="5" borderId="22" xfId="0" applyFill="1" applyBorder="1" applyAlignment="1">
      <alignment horizontal="center"/>
    </xf>
    <xf numFmtId="44" fontId="0" fillId="5" borderId="0" xfId="0" applyNumberFormat="1" applyFill="1"/>
    <xf numFmtId="44" fontId="0" fillId="5" borderId="24" xfId="0" applyNumberFormat="1" applyFill="1" applyBorder="1"/>
    <xf numFmtId="44" fontId="0" fillId="5" borderId="25" xfId="0" applyNumberFormat="1" applyFill="1" applyBorder="1"/>
    <xf numFmtId="10" fontId="0" fillId="5" borderId="0" xfId="2" applyNumberFormat="1" applyFont="1" applyFill="1"/>
    <xf numFmtId="0" fontId="0" fillId="5" borderId="23" xfId="0" applyFill="1" applyBorder="1"/>
    <xf numFmtId="44" fontId="0" fillId="5" borderId="0" xfId="1" applyFont="1" applyFill="1" applyBorder="1" applyAlignment="1">
      <alignment horizontal="center"/>
    </xf>
    <xf numFmtId="10" fontId="0" fillId="5" borderId="24" xfId="2" applyNumberFormat="1" applyFont="1" applyFill="1" applyBorder="1" applyAlignment="1">
      <alignment horizontal="center"/>
    </xf>
    <xf numFmtId="10" fontId="0" fillId="5" borderId="24" xfId="2" applyNumberFormat="1" applyFont="1" applyFill="1" applyBorder="1"/>
    <xf numFmtId="44" fontId="0" fillId="5" borderId="0" xfId="1" applyFont="1" applyFill="1" applyBorder="1"/>
    <xf numFmtId="0" fontId="0" fillId="5" borderId="29" xfId="0" applyFill="1" applyBorder="1"/>
    <xf numFmtId="10" fontId="0" fillId="5" borderId="25" xfId="2" applyNumberFormat="1" applyFont="1" applyFill="1" applyBorder="1"/>
    <xf numFmtId="0" fontId="15" fillId="0" borderId="32" xfId="0" applyFont="1" applyBorder="1"/>
    <xf numFmtId="0" fontId="20" fillId="0" borderId="33" xfId="0" applyFont="1" applyBorder="1" applyAlignment="1">
      <alignment horizontal="center"/>
    </xf>
    <xf numFmtId="0" fontId="20" fillId="0" borderId="7" xfId="0" applyFont="1" applyBorder="1" applyAlignment="1">
      <alignment horizontal="center"/>
    </xf>
    <xf numFmtId="0" fontId="15" fillId="0" borderId="9" xfId="0" applyFont="1" applyBorder="1" applyAlignment="1">
      <alignment horizontal="center" vertical="center" wrapText="1"/>
    </xf>
    <xf numFmtId="164" fontId="5" fillId="5" borderId="9" xfId="0" applyNumberFormat="1" applyFont="1" applyFill="1" applyBorder="1"/>
    <xf numFmtId="164" fontId="5" fillId="0" borderId="9" xfId="0" applyNumberFormat="1" applyFont="1" applyBorder="1"/>
    <xf numFmtId="44" fontId="4" fillId="0" borderId="34" xfId="0" applyNumberFormat="1" applyFont="1" applyBorder="1" applyAlignment="1">
      <alignment horizontal="center"/>
    </xf>
    <xf numFmtId="44" fontId="4" fillId="3" borderId="10" xfId="0" applyNumberFormat="1" applyFont="1" applyFill="1" applyBorder="1"/>
    <xf numFmtId="0" fontId="0" fillId="6" borderId="26" xfId="0" applyFill="1" applyBorder="1"/>
    <xf numFmtId="0" fontId="5" fillId="0" borderId="12" xfId="0" applyFont="1" applyBorder="1" applyAlignment="1">
      <alignment horizontal="center"/>
    </xf>
    <xf numFmtId="44" fontId="5" fillId="0" borderId="12" xfId="1" applyFont="1" applyBorder="1"/>
    <xf numFmtId="0" fontId="0" fillId="6" borderId="27" xfId="0" applyFill="1" applyBorder="1"/>
    <xf numFmtId="0" fontId="0" fillId="6" borderId="28" xfId="0" applyFill="1" applyBorder="1"/>
    <xf numFmtId="165" fontId="16" fillId="0" borderId="1" xfId="0" applyNumberFormat="1" applyFont="1" applyBorder="1"/>
    <xf numFmtId="0" fontId="5" fillId="0" borderId="1" xfId="0" applyFont="1" applyBorder="1" applyAlignment="1">
      <alignment horizontal="center"/>
    </xf>
    <xf numFmtId="165" fontId="16" fillId="4" borderId="1" xfId="0" applyNumberFormat="1" applyFont="1" applyFill="1" applyBorder="1"/>
    <xf numFmtId="0" fontId="5" fillId="4" borderId="1" xfId="0" applyFont="1" applyFill="1" applyBorder="1" applyAlignment="1">
      <alignment horizontal="center"/>
    </xf>
    <xf numFmtId="44" fontId="5" fillId="0" borderId="1" xfId="0" applyNumberFormat="1" applyFont="1" applyBorder="1" applyAlignment="1">
      <alignment horizontal="center"/>
    </xf>
    <xf numFmtId="44" fontId="5" fillId="0" borderId="1" xfId="0" applyNumberFormat="1" applyFont="1" applyBorder="1"/>
    <xf numFmtId="44" fontId="5" fillId="15" borderId="1" xfId="0" applyNumberFormat="1" applyFont="1" applyFill="1" applyBorder="1" applyAlignment="1">
      <alignment horizontal="center"/>
    </xf>
    <xf numFmtId="44" fontId="30" fillId="5" borderId="5" xfId="0" applyNumberFormat="1" applyFont="1" applyFill="1" applyBorder="1"/>
    <xf numFmtId="10" fontId="0" fillId="6" borderId="0" xfId="2" applyNumberFormat="1" applyFont="1" applyFill="1"/>
    <xf numFmtId="44" fontId="5" fillId="15" borderId="1" xfId="0" applyNumberFormat="1" applyFont="1" applyFill="1" applyBorder="1"/>
    <xf numFmtId="0" fontId="0" fillId="6" borderId="0" xfId="0" applyFill="1" applyAlignment="1">
      <alignment horizontal="center"/>
    </xf>
    <xf numFmtId="0" fontId="23" fillId="6" borderId="0" xfId="0" applyFont="1" applyFill="1"/>
    <xf numFmtId="14" fontId="0" fillId="6" borderId="0" xfId="0" applyNumberFormat="1" applyFill="1"/>
    <xf numFmtId="0" fontId="2" fillId="6" borderId="0" xfId="0" applyFont="1" applyFill="1" applyAlignment="1">
      <alignment vertical="center"/>
    </xf>
    <xf numFmtId="44" fontId="10" fillId="6" borderId="0" xfId="0" applyNumberFormat="1" applyFont="1" applyFill="1"/>
    <xf numFmtId="44" fontId="26" fillId="10" borderId="0" xfId="1" applyFont="1" applyFill="1" applyBorder="1" applyAlignment="1">
      <alignment horizontal="center"/>
    </xf>
    <xf numFmtId="44" fontId="0" fillId="6" borderId="0" xfId="1" applyFont="1" applyFill="1"/>
    <xf numFmtId="0" fontId="0" fillId="6" borderId="9" xfId="0" applyFill="1" applyBorder="1" applyAlignment="1">
      <alignment horizontal="center"/>
    </xf>
    <xf numFmtId="44" fontId="0" fillId="6" borderId="1" xfId="1" applyFont="1" applyFill="1" applyBorder="1" applyAlignment="1">
      <alignment horizontal="center"/>
    </xf>
    <xf numFmtId="10" fontId="0" fillId="6" borderId="10" xfId="2" applyNumberFormat="1" applyFont="1" applyFill="1" applyBorder="1" applyAlignment="1">
      <alignment horizontal="center"/>
    </xf>
    <xf numFmtId="44" fontId="0" fillId="6" borderId="9" xfId="0" applyNumberFormat="1" applyFill="1" applyBorder="1" applyAlignment="1">
      <alignment horizontal="center"/>
    </xf>
    <xf numFmtId="44" fontId="0" fillId="6" borderId="1" xfId="1" applyFont="1" applyFill="1" applyBorder="1"/>
    <xf numFmtId="9" fontId="0" fillId="6" borderId="11" xfId="2" applyFont="1" applyFill="1" applyBorder="1" applyAlignment="1">
      <alignment horizontal="center"/>
    </xf>
    <xf numFmtId="10" fontId="0" fillId="6" borderId="12" xfId="2" applyNumberFormat="1" applyFont="1" applyFill="1" applyBorder="1"/>
    <xf numFmtId="10" fontId="0" fillId="6" borderId="13" xfId="2" applyNumberFormat="1" applyFont="1" applyFill="1" applyBorder="1"/>
    <xf numFmtId="44" fontId="0" fillId="6" borderId="0" xfId="1" applyFont="1" applyFill="1" applyAlignment="1">
      <alignment horizontal="center"/>
    </xf>
    <xf numFmtId="10" fontId="0" fillId="6" borderId="0" xfId="2" applyNumberFormat="1" applyFont="1" applyFill="1" applyAlignment="1">
      <alignment horizontal="center"/>
    </xf>
    <xf numFmtId="44" fontId="0" fillId="6" borderId="0" xfId="0" applyNumberFormat="1" applyFill="1"/>
    <xf numFmtId="0" fontId="22" fillId="6" borderId="0" xfId="0" applyFont="1" applyFill="1" applyAlignment="1">
      <alignment horizontal="center"/>
    </xf>
    <xf numFmtId="0" fontId="22" fillId="6" borderId="0" xfId="0" applyFont="1" applyFill="1"/>
    <xf numFmtId="0" fontId="36" fillId="6" borderId="0" xfId="0" applyFont="1" applyFill="1" applyAlignment="1">
      <alignment horizontal="center"/>
    </xf>
    <xf numFmtId="0" fontId="36" fillId="6" borderId="0" xfId="0" applyFont="1" applyFill="1"/>
    <xf numFmtId="169" fontId="0" fillId="6" borderId="0" xfId="0" applyNumberFormat="1" applyFill="1"/>
    <xf numFmtId="44" fontId="30" fillId="10" borderId="0" xfId="0" applyNumberFormat="1" applyFont="1" applyFill="1"/>
    <xf numFmtId="0" fontId="0" fillId="5" borderId="21" xfId="0" applyFill="1" applyBorder="1"/>
    <xf numFmtId="0" fontId="0" fillId="5" borderId="27" xfId="0" applyFill="1" applyBorder="1"/>
    <xf numFmtId="0" fontId="2" fillId="5" borderId="27" xfId="0" applyFont="1" applyFill="1" applyBorder="1" applyAlignment="1">
      <alignment horizontal="left"/>
    </xf>
    <xf numFmtId="0" fontId="2" fillId="5" borderId="0" xfId="0" applyFont="1" applyFill="1" applyAlignment="1">
      <alignment horizontal="left"/>
    </xf>
    <xf numFmtId="0" fontId="0" fillId="6" borderId="0" xfId="0" applyFill="1" applyAlignment="1">
      <alignment horizontal="left"/>
    </xf>
    <xf numFmtId="0" fontId="0" fillId="5" borderId="0" xfId="0" applyFill="1" applyAlignment="1">
      <alignment horizontal="left"/>
    </xf>
    <xf numFmtId="0" fontId="49" fillId="6" borderId="0" xfId="0" applyFont="1" applyFill="1" applyAlignment="1">
      <alignment horizontal="right"/>
    </xf>
    <xf numFmtId="44" fontId="49" fillId="6" borderId="0" xfId="1" applyFont="1" applyFill="1" applyAlignment="1">
      <alignment horizontal="center"/>
    </xf>
    <xf numFmtId="0" fontId="47" fillId="11" borderId="17" xfId="0" applyFont="1" applyFill="1" applyBorder="1" applyAlignment="1">
      <alignment horizontal="center" vertical="center" wrapText="1"/>
    </xf>
    <xf numFmtId="0" fontId="0" fillId="5" borderId="30" xfId="0" applyFill="1" applyBorder="1"/>
    <xf numFmtId="0" fontId="34" fillId="5" borderId="0" xfId="0" applyFont="1" applyFill="1" applyAlignment="1">
      <alignment horizontal="left"/>
    </xf>
    <xf numFmtId="0" fontId="34" fillId="5" borderId="27" xfId="0" applyFont="1" applyFill="1" applyBorder="1" applyAlignment="1">
      <alignment horizontal="left"/>
    </xf>
    <xf numFmtId="0" fontId="45" fillId="6" borderId="0" xfId="0" applyFont="1" applyFill="1" applyAlignment="1">
      <alignment horizontal="center" vertical="top" wrapText="1"/>
    </xf>
    <xf numFmtId="44" fontId="0" fillId="6" borderId="0" xfId="1" applyFont="1" applyFill="1" applyBorder="1" applyAlignment="1">
      <alignment horizontal="left"/>
    </xf>
    <xf numFmtId="0" fontId="5" fillId="6" borderId="23" xfId="0" applyFont="1" applyFill="1" applyBorder="1"/>
    <xf numFmtId="44" fontId="0" fillId="5" borderId="5" xfId="1" applyFont="1" applyFill="1" applyBorder="1"/>
    <xf numFmtId="44" fontId="0" fillId="5" borderId="36" xfId="0" applyNumberFormat="1" applyFill="1" applyBorder="1"/>
    <xf numFmtId="44" fontId="0" fillId="5" borderId="37" xfId="0" applyNumberFormat="1" applyFill="1" applyBorder="1"/>
    <xf numFmtId="44" fontId="0" fillId="5" borderId="36" xfId="1" applyFont="1" applyFill="1" applyBorder="1"/>
    <xf numFmtId="10" fontId="0" fillId="5" borderId="37" xfId="2" applyNumberFormat="1" applyFont="1" applyFill="1" applyBorder="1"/>
    <xf numFmtId="0" fontId="6" fillId="5" borderId="23" xfId="0" applyFont="1" applyFill="1" applyBorder="1" applyAlignment="1">
      <alignment horizontal="center"/>
    </xf>
    <xf numFmtId="0" fontId="6" fillId="5" borderId="35" xfId="0" applyFont="1" applyFill="1" applyBorder="1" applyAlignment="1">
      <alignment horizontal="center"/>
    </xf>
    <xf numFmtId="0" fontId="2" fillId="5" borderId="23" xfId="0" applyFont="1" applyFill="1" applyBorder="1" applyAlignment="1">
      <alignment horizontal="center"/>
    </xf>
    <xf numFmtId="0" fontId="2" fillId="5" borderId="23" xfId="0" applyFont="1" applyFill="1" applyBorder="1" applyAlignment="1">
      <alignment horizontal="right"/>
    </xf>
    <xf numFmtId="0" fontId="2" fillId="5" borderId="35" xfId="0" applyFont="1" applyFill="1" applyBorder="1" applyAlignment="1">
      <alignment horizontal="center"/>
    </xf>
    <xf numFmtId="0" fontId="10" fillId="6" borderId="0" xfId="0" applyFont="1" applyFill="1" applyAlignment="1">
      <alignment horizontal="center"/>
    </xf>
    <xf numFmtId="10" fontId="0" fillId="6" borderId="0" xfId="2" applyNumberFormat="1" applyFont="1" applyFill="1" applyBorder="1" applyAlignment="1">
      <alignment horizontal="center"/>
    </xf>
    <xf numFmtId="0" fontId="48" fillId="6" borderId="0" xfId="0" applyFont="1" applyFill="1" applyAlignment="1">
      <alignment vertical="center"/>
    </xf>
    <xf numFmtId="0" fontId="26" fillId="6" borderId="0" xfId="0" applyFont="1" applyFill="1"/>
    <xf numFmtId="0" fontId="26" fillId="6" borderId="0" xfId="0" applyFont="1" applyFill="1" applyAlignment="1">
      <alignment horizontal="center"/>
    </xf>
    <xf numFmtId="44" fontId="25" fillId="6" borderId="0" xfId="1" applyFont="1" applyFill="1" applyAlignment="1">
      <alignment horizontal="center"/>
    </xf>
    <xf numFmtId="10" fontId="31" fillId="6" borderId="0" xfId="2" applyNumberFormat="1" applyFont="1" applyFill="1"/>
    <xf numFmtId="44" fontId="25" fillId="6" borderId="0" xfId="1" applyFont="1" applyFill="1" applyBorder="1" applyAlignment="1">
      <alignment horizontal="center"/>
    </xf>
    <xf numFmtId="10" fontId="0" fillId="6" borderId="0" xfId="2" applyNumberFormat="1" applyFont="1" applyFill="1" applyBorder="1" applyAlignment="1" applyProtection="1">
      <alignment horizontal="center" vertical="center"/>
      <protection locked="0"/>
    </xf>
    <xf numFmtId="0" fontId="40" fillId="6" borderId="0" xfId="0" applyFont="1" applyFill="1"/>
    <xf numFmtId="0" fontId="41" fillId="6" borderId="0" xfId="0" applyFont="1" applyFill="1" applyAlignment="1">
      <alignment horizontal="center"/>
    </xf>
    <xf numFmtId="44" fontId="42" fillId="6" borderId="0" xfId="1" applyFont="1" applyFill="1" applyBorder="1" applyAlignment="1">
      <alignment horizontal="center"/>
    </xf>
    <xf numFmtId="0" fontId="9" fillId="6" borderId="0" xfId="0" applyFont="1" applyFill="1"/>
    <xf numFmtId="1" fontId="41" fillId="6" borderId="0" xfId="0" applyNumberFormat="1" applyFont="1" applyFill="1" applyAlignment="1">
      <alignment horizontal="center"/>
    </xf>
    <xf numFmtId="10" fontId="0" fillId="6" borderId="0" xfId="2" applyNumberFormat="1" applyFont="1" applyFill="1" applyBorder="1" applyAlignment="1" applyProtection="1">
      <alignment horizontal="center"/>
      <protection locked="0"/>
    </xf>
    <xf numFmtId="0" fontId="41" fillId="6" borderId="0" xfId="0" applyFont="1" applyFill="1"/>
    <xf numFmtId="0" fontId="31" fillId="6" borderId="0" xfId="0" applyFont="1" applyFill="1"/>
    <xf numFmtId="44" fontId="31" fillId="6" borderId="0" xfId="0" applyNumberFormat="1" applyFont="1" applyFill="1"/>
    <xf numFmtId="1" fontId="26" fillId="6" borderId="0" xfId="0" applyNumberFormat="1" applyFont="1" applyFill="1" applyAlignment="1">
      <alignment horizontal="center"/>
    </xf>
    <xf numFmtId="0" fontId="28" fillId="6" borderId="0" xfId="0" applyFont="1" applyFill="1"/>
    <xf numFmtId="0" fontId="26" fillId="6" borderId="0" xfId="0" applyFont="1" applyFill="1" applyAlignment="1">
      <alignment vertical="center"/>
    </xf>
    <xf numFmtId="14" fontId="26" fillId="6" borderId="0" xfId="0" applyNumberFormat="1" applyFont="1" applyFill="1" applyAlignment="1">
      <alignment vertical="center"/>
    </xf>
    <xf numFmtId="0" fontId="26" fillId="6" borderId="0" xfId="0" applyFont="1" applyFill="1" applyAlignment="1">
      <alignment horizontal="center" vertical="center"/>
    </xf>
    <xf numFmtId="167" fontId="26" fillId="6" borderId="0" xfId="0" applyNumberFormat="1" applyFont="1" applyFill="1" applyAlignment="1">
      <alignment horizontal="center" vertical="center"/>
    </xf>
    <xf numFmtId="0" fontId="49" fillId="6" borderId="0" xfId="0" applyFont="1" applyFill="1" applyAlignment="1">
      <alignment horizontal="center"/>
    </xf>
    <xf numFmtId="1" fontId="26" fillId="6" borderId="0" xfId="0" applyNumberFormat="1" applyFont="1" applyFill="1" applyAlignment="1">
      <alignment horizontal="center" vertical="center"/>
    </xf>
    <xf numFmtId="44" fontId="26" fillId="6" borderId="0" xfId="1" applyFont="1" applyFill="1" applyBorder="1" applyAlignment="1">
      <alignment horizontal="center" vertical="center"/>
    </xf>
    <xf numFmtId="0" fontId="26" fillId="6" borderId="0" xfId="0" applyFont="1" applyFill="1" applyAlignment="1">
      <alignment horizontal="right" vertical="center"/>
    </xf>
    <xf numFmtId="0" fontId="25" fillId="6" borderId="0" xfId="0" applyFont="1" applyFill="1"/>
    <xf numFmtId="0" fontId="26" fillId="6" borderId="0" xfId="0" applyFont="1" applyFill="1" applyAlignment="1">
      <alignment horizontal="right"/>
    </xf>
    <xf numFmtId="1" fontId="26" fillId="6" borderId="0" xfId="0" applyNumberFormat="1" applyFont="1" applyFill="1"/>
    <xf numFmtId="44" fontId="25" fillId="6" borderId="0" xfId="1" applyFont="1" applyFill="1" applyBorder="1" applyAlignment="1">
      <alignment horizontal="center" vertical="center"/>
    </xf>
    <xf numFmtId="0" fontId="0" fillId="6" borderId="0" xfId="1" applyNumberFormat="1" applyFont="1" applyFill="1" applyBorder="1" applyAlignment="1" applyProtection="1">
      <alignment horizontal="center"/>
      <protection locked="0"/>
    </xf>
    <xf numFmtId="44" fontId="0" fillId="6" borderId="0" xfId="1" applyFont="1" applyFill="1" applyBorder="1" applyAlignment="1" applyProtection="1">
      <alignment horizontal="left"/>
      <protection locked="0"/>
    </xf>
    <xf numFmtId="0" fontId="0" fillId="6" borderId="0" xfId="0" applyFill="1" applyAlignment="1" applyProtection="1">
      <alignment horizontal="center"/>
      <protection locked="0"/>
    </xf>
    <xf numFmtId="172" fontId="0" fillId="6" borderId="0" xfId="1" applyNumberFormat="1" applyFont="1" applyFill="1" applyBorder="1" applyAlignment="1" applyProtection="1">
      <alignment horizontal="center"/>
      <protection locked="0"/>
    </xf>
    <xf numFmtId="1" fontId="0" fillId="6" borderId="0" xfId="3" applyNumberFormat="1" applyFont="1" applyFill="1" applyBorder="1" applyAlignment="1" applyProtection="1">
      <alignment horizontal="center"/>
      <protection locked="0"/>
    </xf>
    <xf numFmtId="44" fontId="0" fillId="6" borderId="0" xfId="1" applyFont="1" applyFill="1" applyBorder="1" applyAlignment="1" applyProtection="1">
      <alignment horizontal="center"/>
      <protection locked="0"/>
    </xf>
    <xf numFmtId="0" fontId="52" fillId="6" borderId="0" xfId="0" applyFont="1" applyFill="1"/>
    <xf numFmtId="17" fontId="0" fillId="6" borderId="0" xfId="0" applyNumberFormat="1" applyFill="1"/>
    <xf numFmtId="0" fontId="47" fillId="28" borderId="17" xfId="0" applyFont="1" applyFill="1" applyBorder="1" applyAlignment="1">
      <alignment horizontal="center" vertical="center" wrapText="1"/>
    </xf>
    <xf numFmtId="0" fontId="10" fillId="5" borderId="30" xfId="0" applyFont="1" applyFill="1" applyBorder="1" applyAlignment="1">
      <alignment vertical="center"/>
    </xf>
    <xf numFmtId="0" fontId="10" fillId="5" borderId="30" xfId="0" applyFont="1" applyFill="1" applyBorder="1"/>
    <xf numFmtId="44" fontId="0" fillId="6" borderId="24" xfId="0" applyNumberFormat="1" applyFill="1" applyBorder="1"/>
    <xf numFmtId="0" fontId="2" fillId="6" borderId="35" xfId="0" applyFont="1" applyFill="1" applyBorder="1" applyAlignment="1">
      <alignment horizontal="right"/>
    </xf>
    <xf numFmtId="44" fontId="0" fillId="6" borderId="36" xfId="1" applyFont="1" applyFill="1" applyBorder="1"/>
    <xf numFmtId="10" fontId="0" fillId="6" borderId="37" xfId="2" applyNumberFormat="1" applyFont="1" applyFill="1" applyBorder="1"/>
    <xf numFmtId="0" fontId="2" fillId="5" borderId="0" xfId="0" applyFont="1" applyFill="1" applyAlignment="1">
      <alignment horizontal="center"/>
    </xf>
    <xf numFmtId="10" fontId="0" fillId="5" borderId="0" xfId="2" applyNumberFormat="1" applyFont="1" applyFill="1" applyBorder="1"/>
    <xf numFmtId="0" fontId="2" fillId="6" borderId="23" xfId="0" applyFont="1" applyFill="1" applyBorder="1" applyAlignment="1">
      <alignment horizontal="right"/>
    </xf>
    <xf numFmtId="44" fontId="0" fillId="6" borderId="0" xfId="1" applyFont="1" applyFill="1" applyBorder="1"/>
    <xf numFmtId="10" fontId="0" fillId="6" borderId="24" xfId="2" applyNumberFormat="1" applyFont="1" applyFill="1" applyBorder="1"/>
    <xf numFmtId="0" fontId="2" fillId="5" borderId="0" xfId="0" applyFont="1" applyFill="1" applyAlignment="1">
      <alignment horizontal="right"/>
    </xf>
    <xf numFmtId="0" fontId="2" fillId="6" borderId="0" xfId="0" applyFont="1" applyFill="1" applyAlignment="1">
      <alignment horizontal="right"/>
    </xf>
    <xf numFmtId="10" fontId="0" fillId="6" borderId="0" xfId="2" applyNumberFormat="1" applyFont="1" applyFill="1" applyBorder="1"/>
    <xf numFmtId="0" fontId="54" fillId="6" borderId="0" xfId="0" applyFont="1" applyFill="1" applyAlignment="1">
      <alignment vertical="center" wrapText="1"/>
    </xf>
    <xf numFmtId="0" fontId="0" fillId="0" borderId="15" xfId="0" applyBorder="1"/>
    <xf numFmtId="10" fontId="0" fillId="10" borderId="19" xfId="2" applyNumberFormat="1" applyFont="1" applyFill="1" applyBorder="1"/>
    <xf numFmtId="173" fontId="0" fillId="6" borderId="16" xfId="3" applyNumberFormat="1" applyFont="1" applyFill="1" applyBorder="1"/>
    <xf numFmtId="166" fontId="12" fillId="2" borderId="1" xfId="0" applyNumberFormat="1" applyFont="1" applyFill="1" applyBorder="1" applyAlignment="1">
      <alignment horizontal="center" vertical="center"/>
    </xf>
    <xf numFmtId="0" fontId="9" fillId="2" borderId="1" xfId="0" applyFont="1" applyFill="1" applyBorder="1" applyAlignment="1">
      <alignment horizontal="center"/>
    </xf>
    <xf numFmtId="0" fontId="9" fillId="14" borderId="1" xfId="0" applyFont="1" applyFill="1" applyBorder="1" applyAlignment="1">
      <alignment horizontal="center"/>
    </xf>
    <xf numFmtId="0" fontId="10" fillId="2" borderId="1" xfId="0" applyFont="1" applyFill="1" applyBorder="1"/>
    <xf numFmtId="0" fontId="61" fillId="0" borderId="0" xfId="0" applyFont="1"/>
    <xf numFmtId="0" fontId="63" fillId="31" borderId="0" xfId="8" applyFont="1" applyFill="1" applyAlignment="1">
      <alignment wrapText="1"/>
    </xf>
    <xf numFmtId="0" fontId="63" fillId="31" borderId="0" xfId="8" applyNumberFormat="1" applyFont="1" applyFill="1" applyAlignment="1">
      <alignment horizontal="center"/>
    </xf>
    <xf numFmtId="0" fontId="33" fillId="30" borderId="0" xfId="8" applyAlignment="1">
      <alignment wrapText="1"/>
    </xf>
    <xf numFmtId="43" fontId="33" fillId="30" borderId="0" xfId="8" applyNumberFormat="1"/>
    <xf numFmtId="0" fontId="63" fillId="32" borderId="5" xfId="8" applyFont="1" applyFill="1" applyBorder="1" applyAlignment="1">
      <alignment wrapText="1"/>
    </xf>
    <xf numFmtId="43" fontId="63" fillId="32" borderId="5" xfId="8" applyNumberFormat="1" applyFont="1" applyFill="1" applyBorder="1"/>
    <xf numFmtId="0" fontId="63" fillId="32" borderId="0" xfId="8" applyFont="1" applyFill="1" applyAlignment="1">
      <alignment wrapText="1"/>
    </xf>
    <xf numFmtId="0" fontId="63" fillId="32" borderId="0" xfId="8" applyNumberFormat="1" applyFont="1" applyFill="1" applyAlignment="1">
      <alignment horizontal="center"/>
    </xf>
    <xf numFmtId="0" fontId="33" fillId="34" borderId="0" xfId="8" applyFill="1" applyAlignment="1">
      <alignment wrapText="1"/>
    </xf>
    <xf numFmtId="43" fontId="33" fillId="34" borderId="0" xfId="8" applyNumberFormat="1" applyFill="1"/>
    <xf numFmtId="0" fontId="63" fillId="32" borderId="5" xfId="0" applyFont="1" applyFill="1" applyBorder="1" applyAlignment="1">
      <alignment wrapText="1"/>
    </xf>
    <xf numFmtId="43" fontId="63" fillId="32" borderId="5" xfId="0" applyNumberFormat="1" applyFont="1" applyFill="1" applyBorder="1"/>
    <xf numFmtId="0" fontId="61" fillId="33" borderId="0" xfId="0" applyFont="1" applyFill="1" applyAlignment="1">
      <alignment wrapText="1"/>
    </xf>
    <xf numFmtId="174" fontId="61" fillId="33" borderId="0" xfId="0" applyNumberFormat="1" applyFont="1" applyFill="1"/>
    <xf numFmtId="174" fontId="62" fillId="33" borderId="0" xfId="0" applyNumberFormat="1" applyFont="1" applyFill="1"/>
    <xf numFmtId="0" fontId="59" fillId="33" borderId="46" xfId="7" applyFont="1" applyFill="1" applyAlignment="1">
      <alignment wrapText="1"/>
    </xf>
    <xf numFmtId="43" fontId="59" fillId="33" borderId="47" xfId="7" applyNumberFormat="1" applyFont="1" applyFill="1" applyBorder="1"/>
    <xf numFmtId="0" fontId="60" fillId="33" borderId="0" xfId="0" applyFont="1" applyFill="1" applyAlignment="1">
      <alignment wrapText="1"/>
    </xf>
    <xf numFmtId="0" fontId="63" fillId="36" borderId="0" xfId="9" applyFont="1" applyFill="1" applyAlignment="1">
      <alignment wrapText="1"/>
    </xf>
    <xf numFmtId="0" fontId="63" fillId="36" borderId="0" xfId="9" applyNumberFormat="1" applyFont="1" applyFill="1" applyAlignment="1">
      <alignment horizontal="center"/>
    </xf>
    <xf numFmtId="0" fontId="33" fillId="37" borderId="0" xfId="9" applyFill="1" applyAlignment="1">
      <alignment wrapText="1"/>
    </xf>
    <xf numFmtId="43" fontId="33" fillId="37" borderId="0" xfId="9" applyNumberFormat="1" applyFill="1"/>
    <xf numFmtId="0" fontId="63" fillId="36" borderId="5" xfId="0" applyFont="1" applyFill="1" applyBorder="1" applyAlignment="1">
      <alignment wrapText="1"/>
    </xf>
    <xf numFmtId="43" fontId="63" fillId="36" borderId="5" xfId="0" applyNumberFormat="1" applyFont="1" applyFill="1" applyBorder="1"/>
    <xf numFmtId="0" fontId="61" fillId="33" borderId="0" xfId="0" applyFont="1" applyFill="1" applyAlignment="1">
      <alignment horizontal="left" wrapText="1"/>
    </xf>
    <xf numFmtId="175" fontId="61" fillId="33" borderId="0" xfId="1" applyNumberFormat="1" applyFont="1" applyFill="1" applyBorder="1"/>
    <xf numFmtId="175" fontId="62" fillId="33" borderId="0" xfId="1" applyNumberFormat="1" applyFont="1" applyFill="1" applyBorder="1"/>
    <xf numFmtId="0" fontId="59" fillId="33" borderId="48" xfId="7" applyFont="1" applyFill="1" applyBorder="1" applyAlignment="1">
      <alignment horizontal="left" wrapText="1"/>
    </xf>
    <xf numFmtId="43" fontId="59" fillId="33" borderId="48" xfId="7" applyNumberFormat="1" applyFont="1" applyFill="1" applyBorder="1"/>
    <xf numFmtId="0" fontId="61" fillId="33" borderId="0" xfId="0" applyFont="1" applyFill="1"/>
    <xf numFmtId="176" fontId="61" fillId="33" borderId="0" xfId="0" applyNumberFormat="1" applyFont="1" applyFill="1"/>
    <xf numFmtId="176" fontId="62" fillId="33" borderId="0" xfId="0" applyNumberFormat="1" applyFont="1" applyFill="1"/>
    <xf numFmtId="0" fontId="59" fillId="33" borderId="0" xfId="0" applyFont="1" applyFill="1" applyAlignment="1">
      <alignment horizontal="right"/>
    </xf>
    <xf numFmtId="43" fontId="59" fillId="33" borderId="0" xfId="0" applyNumberFormat="1" applyFont="1" applyFill="1"/>
    <xf numFmtId="0" fontId="63" fillId="6" borderId="0" xfId="0" applyFont="1" applyFill="1"/>
    <xf numFmtId="0" fontId="59" fillId="6" borderId="48" xfId="7" applyFont="1" applyFill="1" applyBorder="1" applyAlignment="1"/>
    <xf numFmtId="0" fontId="60" fillId="6" borderId="48" xfId="7" applyNumberFormat="1" applyFont="1" applyFill="1" applyBorder="1" applyAlignment="1">
      <alignment horizontal="center"/>
    </xf>
    <xf numFmtId="0" fontId="59" fillId="5" borderId="46" xfId="7" applyFont="1" applyFill="1" applyAlignment="1">
      <alignment horizontal="center"/>
    </xf>
    <xf numFmtId="0" fontId="60" fillId="5" borderId="46" xfId="7" applyNumberFormat="1" applyFont="1" applyFill="1" applyAlignment="1">
      <alignment horizontal="center"/>
    </xf>
    <xf numFmtId="0" fontId="60" fillId="5" borderId="0" xfId="0" applyFont="1" applyFill="1" applyAlignment="1">
      <alignment wrapText="1"/>
    </xf>
    <xf numFmtId="0" fontId="61" fillId="5" borderId="0" xfId="0" applyFont="1" applyFill="1"/>
    <xf numFmtId="0" fontId="62" fillId="5" borderId="0" xfId="0" applyFont="1" applyFill="1"/>
    <xf numFmtId="0" fontId="61" fillId="6" borderId="0" xfId="0" applyFont="1" applyFill="1"/>
    <xf numFmtId="177" fontId="15" fillId="0" borderId="3" xfId="0" applyNumberFormat="1" applyFont="1" applyBorder="1" applyAlignment="1">
      <alignment horizontal="center" vertical="center" wrapText="1"/>
    </xf>
    <xf numFmtId="177" fontId="15" fillId="0" borderId="34" xfId="0" applyNumberFormat="1" applyFont="1" applyBorder="1" applyAlignment="1">
      <alignment horizontal="center" vertical="center" wrapText="1"/>
    </xf>
    <xf numFmtId="1" fontId="0" fillId="6" borderId="14" xfId="3" applyNumberFormat="1" applyFont="1" applyFill="1" applyBorder="1" applyAlignment="1">
      <alignment vertical="center"/>
    </xf>
    <xf numFmtId="6" fontId="39" fillId="6" borderId="0" xfId="0" applyNumberFormat="1" applyFont="1" applyFill="1" applyAlignment="1">
      <alignment vertical="top" wrapText="1"/>
    </xf>
    <xf numFmtId="168" fontId="0" fillId="6" borderId="10" xfId="0" applyNumberFormat="1" applyFill="1" applyBorder="1"/>
    <xf numFmtId="168" fontId="0" fillId="6" borderId="0" xfId="0" applyNumberFormat="1" applyFill="1"/>
    <xf numFmtId="168" fontId="0" fillId="6" borderId="13" xfId="0" applyNumberFormat="1" applyFill="1" applyBorder="1"/>
    <xf numFmtId="0" fontId="0" fillId="0" borderId="6" xfId="0" applyBorder="1" applyAlignment="1">
      <alignment horizontal="center"/>
    </xf>
    <xf numFmtId="0" fontId="55" fillId="6" borderId="49" xfId="0" applyFont="1" applyFill="1" applyBorder="1" applyAlignment="1">
      <alignment vertical="top" wrapText="1"/>
    </xf>
    <xf numFmtId="10" fontId="39" fillId="6" borderId="50" xfId="2" applyNumberFormat="1" applyFont="1" applyFill="1" applyBorder="1" applyAlignment="1">
      <alignment vertical="top" wrapText="1"/>
    </xf>
    <xf numFmtId="0" fontId="44" fillId="6" borderId="0" xfId="0" applyFont="1" applyFill="1" applyAlignment="1">
      <alignment horizontal="center" vertical="center" wrapText="1"/>
    </xf>
    <xf numFmtId="0" fontId="44" fillId="6" borderId="0" xfId="0" applyFont="1" applyFill="1" applyAlignment="1">
      <alignment vertical="center" wrapText="1"/>
    </xf>
    <xf numFmtId="0" fontId="2" fillId="5" borderId="1" xfId="0" applyFont="1" applyFill="1" applyBorder="1" applyAlignment="1">
      <alignment horizontal="center"/>
    </xf>
    <xf numFmtId="44" fontId="0" fillId="2" borderId="1" xfId="1" applyFont="1" applyFill="1" applyBorder="1" applyAlignment="1"/>
    <xf numFmtId="10" fontId="0" fillId="2" borderId="1" xfId="2" applyNumberFormat="1" applyFont="1" applyFill="1" applyBorder="1" applyAlignment="1"/>
    <xf numFmtId="44" fontId="0" fillId="5" borderId="1" xfId="0" applyNumberFormat="1" applyFill="1" applyBorder="1"/>
    <xf numFmtId="0" fontId="2" fillId="6" borderId="1" xfId="0" applyFont="1" applyFill="1" applyBorder="1" applyAlignment="1">
      <alignment wrapText="1"/>
    </xf>
    <xf numFmtId="44" fontId="0" fillId="6" borderId="1" xfId="1" applyFont="1" applyFill="1" applyBorder="1" applyAlignment="1"/>
    <xf numFmtId="10" fontId="0" fillId="6" borderId="1" xfId="2" applyNumberFormat="1" applyFont="1" applyFill="1" applyBorder="1" applyAlignment="1"/>
    <xf numFmtId="177" fontId="2" fillId="5" borderId="1" xfId="0" applyNumberFormat="1" applyFont="1" applyFill="1" applyBorder="1" applyAlignment="1">
      <alignment horizontal="center" wrapText="1"/>
    </xf>
    <xf numFmtId="0" fontId="2" fillId="5" borderId="1" xfId="0" applyFont="1" applyFill="1" applyBorder="1"/>
    <xf numFmtId="0" fontId="64" fillId="6" borderId="0" xfId="0" applyFont="1" applyFill="1" applyAlignment="1">
      <alignment vertical="center" wrapText="1"/>
    </xf>
    <xf numFmtId="0" fontId="65" fillId="6" borderId="0" xfId="0" applyFont="1" applyFill="1" applyAlignment="1">
      <alignment vertical="center" wrapText="1"/>
    </xf>
    <xf numFmtId="0" fontId="67" fillId="6" borderId="0" xfId="0" applyFont="1" applyFill="1"/>
    <xf numFmtId="0" fontId="0" fillId="38" borderId="0" xfId="0" applyFill="1"/>
    <xf numFmtId="0" fontId="0" fillId="0" borderId="1" xfId="0" applyBorder="1"/>
    <xf numFmtId="44" fontId="0" fillId="0" borderId="1" xfId="1" applyFont="1" applyFill="1" applyBorder="1"/>
    <xf numFmtId="0" fontId="2" fillId="0" borderId="1" xfId="0" applyFont="1" applyBorder="1" applyAlignment="1">
      <alignment horizontal="right"/>
    </xf>
    <xf numFmtId="44" fontId="1" fillId="6" borderId="1" xfId="1" applyFont="1" applyFill="1" applyBorder="1"/>
    <xf numFmtId="0" fontId="0" fillId="6" borderId="1" xfId="0" applyFill="1" applyBorder="1" applyAlignment="1">
      <alignment horizontal="right"/>
    </xf>
    <xf numFmtId="0" fontId="3" fillId="0" borderId="4" xfId="0" applyFont="1" applyBorder="1" applyAlignment="1">
      <alignment horizontal="center" vertical="center"/>
    </xf>
    <xf numFmtId="0" fontId="2" fillId="0" borderId="2" xfId="0" applyFont="1" applyBorder="1" applyAlignment="1">
      <alignment horizontal="center"/>
    </xf>
    <xf numFmtId="0" fontId="10" fillId="2" borderId="2" xfId="0" applyFont="1" applyFill="1" applyBorder="1"/>
    <xf numFmtId="9" fontId="0" fillId="6" borderId="52" xfId="2" applyFont="1" applyFill="1" applyBorder="1"/>
    <xf numFmtId="9" fontId="0" fillId="6" borderId="53" xfId="2" applyFont="1" applyFill="1" applyBorder="1"/>
    <xf numFmtId="44" fontId="11" fillId="2" borderId="31" xfId="1" applyFont="1" applyFill="1" applyBorder="1" applyAlignment="1">
      <alignment vertical="center" wrapText="1"/>
    </xf>
    <xf numFmtId="0" fontId="49" fillId="0" borderId="0" xfId="0" applyFont="1" applyAlignment="1">
      <alignment horizontal="center"/>
    </xf>
    <xf numFmtId="0" fontId="51" fillId="2" borderId="1" xfId="2" applyNumberFormat="1" applyFont="1" applyFill="1" applyBorder="1" applyAlignment="1">
      <alignment horizontal="center" vertical="center"/>
    </xf>
    <xf numFmtId="9" fontId="2" fillId="2" borderId="1" xfId="2" applyFont="1" applyFill="1" applyBorder="1" applyAlignment="1">
      <alignment horizontal="center" vertical="center" wrapText="1"/>
    </xf>
    <xf numFmtId="44" fontId="0" fillId="0" borderId="1" xfId="1" applyFont="1" applyFill="1" applyBorder="1" applyAlignment="1"/>
    <xf numFmtId="44" fontId="2" fillId="5" borderId="10" xfId="1" applyFont="1" applyFill="1" applyBorder="1"/>
    <xf numFmtId="0" fontId="0" fillId="41" borderId="0" xfId="0" applyFill="1"/>
    <xf numFmtId="0" fontId="44" fillId="41" borderId="0" xfId="0" applyFont="1" applyFill="1" applyAlignment="1">
      <alignment vertical="center" wrapText="1"/>
    </xf>
    <xf numFmtId="1" fontId="0" fillId="5" borderId="7" xfId="3" applyNumberFormat="1" applyFont="1" applyFill="1" applyBorder="1" applyAlignment="1">
      <alignment horizontal="center" vertical="center"/>
    </xf>
    <xf numFmtId="14" fontId="56" fillId="2" borderId="2" xfId="0" applyNumberFormat="1" applyFont="1" applyFill="1" applyBorder="1" applyAlignment="1">
      <alignment horizontal="center" vertical="center"/>
    </xf>
    <xf numFmtId="0" fontId="73" fillId="6" borderId="0" xfId="0" applyFont="1" applyFill="1" applyAlignment="1">
      <alignment horizontal="center" vertical="center" wrapText="1"/>
    </xf>
    <xf numFmtId="0" fontId="69" fillId="6" borderId="0" xfId="6" applyFont="1" applyFill="1" applyAlignment="1">
      <alignment horizontal="center" vertical="center"/>
    </xf>
    <xf numFmtId="0" fontId="66" fillId="6" borderId="0" xfId="0" applyFont="1" applyFill="1" applyAlignment="1">
      <alignment horizontal="center" vertical="top"/>
    </xf>
    <xf numFmtId="0" fontId="38" fillId="6" borderId="0" xfId="6" applyFill="1" applyAlignment="1">
      <alignment horizontal="center" vertical="center" wrapText="1"/>
    </xf>
    <xf numFmtId="0" fontId="68" fillId="6" borderId="0" xfId="0" applyFont="1" applyFill="1" applyAlignment="1">
      <alignment horizontal="center" vertical="top"/>
    </xf>
    <xf numFmtId="0" fontId="23" fillId="6" borderId="0" xfId="0" applyFont="1" applyFill="1" applyAlignment="1">
      <alignment horizontal="left" wrapText="1"/>
    </xf>
    <xf numFmtId="0" fontId="65" fillId="6" borderId="0" xfId="0" applyFont="1" applyFill="1" applyAlignment="1">
      <alignment horizontal="center" vertical="center" wrapText="1"/>
    </xf>
    <xf numFmtId="0" fontId="44" fillId="6" borderId="38" xfId="0" applyFont="1" applyFill="1" applyBorder="1" applyAlignment="1">
      <alignment horizontal="center" vertical="center" wrapText="1"/>
    </xf>
    <xf numFmtId="0" fontId="44" fillId="6" borderId="39" xfId="0" applyFont="1" applyFill="1" applyBorder="1" applyAlignment="1">
      <alignment horizontal="center" vertical="center" wrapText="1"/>
    </xf>
    <xf numFmtId="0" fontId="44" fillId="6" borderId="40" xfId="0" applyFont="1" applyFill="1" applyBorder="1" applyAlignment="1">
      <alignment horizontal="center" vertical="center" wrapText="1"/>
    </xf>
    <xf numFmtId="0" fontId="44" fillId="6" borderId="41" xfId="0" applyFont="1" applyFill="1" applyBorder="1" applyAlignment="1">
      <alignment horizontal="center" vertical="center" wrapText="1"/>
    </xf>
    <xf numFmtId="0" fontId="44" fillId="6" borderId="0" xfId="0" applyFont="1" applyFill="1" applyAlignment="1">
      <alignment horizontal="center" vertical="center" wrapText="1"/>
    </xf>
    <xf numFmtId="0" fontId="44" fillId="6" borderId="42" xfId="0" applyFont="1" applyFill="1" applyBorder="1" applyAlignment="1">
      <alignment horizontal="center" vertical="center" wrapText="1"/>
    </xf>
    <xf numFmtId="0" fontId="44" fillId="6" borderId="43"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6" borderId="45" xfId="0" applyFont="1" applyFill="1" applyBorder="1" applyAlignment="1">
      <alignment horizontal="center" vertical="center" wrapText="1"/>
    </xf>
    <xf numFmtId="0" fontId="19" fillId="0" borderId="17" xfId="0" applyFont="1" applyBorder="1" applyAlignment="1">
      <alignment horizontal="center"/>
    </xf>
    <xf numFmtId="0" fontId="19" fillId="0" borderId="30" xfId="0" applyFont="1" applyBorder="1" applyAlignment="1">
      <alignment horizontal="center"/>
    </xf>
    <xf numFmtId="0" fontId="19" fillId="0" borderId="18" xfId="0" applyFont="1" applyBorder="1" applyAlignment="1">
      <alignment horizont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13" fillId="0" borderId="7" xfId="0" applyFont="1" applyBorder="1" applyAlignment="1">
      <alignment horizontal="center"/>
    </xf>
    <xf numFmtId="0" fontId="13" fillId="0" borderId="31"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0" fontId="14" fillId="0" borderId="1" xfId="0" applyFont="1" applyBorder="1" applyAlignment="1">
      <alignment horizontal="center" vertical="center"/>
    </xf>
    <xf numFmtId="0" fontId="13" fillId="0" borderId="3"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0" xfId="0" applyFont="1" applyBorder="1" applyAlignment="1">
      <alignment horizontal="center" vertical="center" wrapText="1"/>
    </xf>
    <xf numFmtId="9" fontId="57" fillId="2" borderId="22" xfId="2" applyFont="1" applyFill="1" applyBorder="1" applyAlignment="1">
      <alignment horizontal="center" vertical="center"/>
    </xf>
    <xf numFmtId="9" fontId="57" fillId="2" borderId="52" xfId="2" applyFont="1" applyFill="1" applyBorder="1" applyAlignment="1">
      <alignment horizontal="center" vertical="center"/>
    </xf>
    <xf numFmtId="9" fontId="57" fillId="2" borderId="53" xfId="2" applyFont="1" applyFill="1" applyBorder="1" applyAlignment="1">
      <alignment horizontal="center" vertical="center"/>
    </xf>
    <xf numFmtId="9" fontId="57" fillId="2" borderId="51" xfId="2" applyFont="1" applyFill="1" applyBorder="1" applyAlignment="1">
      <alignment horizontal="center" vertical="center"/>
    </xf>
    <xf numFmtId="44" fontId="43" fillId="29" borderId="5" xfId="1" applyFont="1" applyFill="1" applyBorder="1" applyAlignment="1">
      <alignment horizontal="center" vertical="center" wrapText="1"/>
    </xf>
    <xf numFmtId="44" fontId="43" fillId="29" borderId="25" xfId="1" applyFont="1" applyFill="1" applyBorder="1" applyAlignment="1">
      <alignment horizontal="center" vertical="center" wrapText="1"/>
    </xf>
    <xf numFmtId="0" fontId="21" fillId="0" borderId="54" xfId="0" applyFont="1" applyBorder="1" applyAlignment="1">
      <alignment horizontal="center"/>
    </xf>
    <xf numFmtId="0" fontId="21" fillId="0" borderId="18" xfId="0" applyFont="1" applyBorder="1" applyAlignment="1">
      <alignment horizontal="center"/>
    </xf>
    <xf numFmtId="0" fontId="2" fillId="5" borderId="5" xfId="0" applyFont="1" applyFill="1" applyBorder="1" applyAlignment="1">
      <alignment horizontal="center" vertical="center" wrapText="1"/>
    </xf>
    <xf numFmtId="0" fontId="46" fillId="6" borderId="0" xfId="0" applyFont="1" applyFill="1" applyAlignment="1">
      <alignment horizontal="center" vertical="center" wrapText="1"/>
    </xf>
    <xf numFmtId="44" fontId="0" fillId="6" borderId="21" xfId="1" applyFont="1" applyFill="1" applyBorder="1" applyAlignment="1">
      <alignment horizontal="center"/>
    </xf>
    <xf numFmtId="44" fontId="49" fillId="6" borderId="0" xfId="1" applyFont="1" applyFill="1" applyAlignment="1">
      <alignment horizontal="center"/>
    </xf>
    <xf numFmtId="44" fontId="0" fillId="5" borderId="21" xfId="1" applyFont="1" applyFill="1" applyBorder="1" applyAlignment="1">
      <alignment horizontal="center"/>
    </xf>
    <xf numFmtId="0" fontId="48" fillId="5" borderId="0" xfId="0" applyFont="1" applyFill="1" applyAlignment="1">
      <alignment horizontal="center" vertical="center"/>
    </xf>
    <xf numFmtId="0" fontId="48" fillId="5" borderId="27" xfId="0" applyFont="1" applyFill="1" applyBorder="1" applyAlignment="1">
      <alignment horizontal="center" vertical="center"/>
    </xf>
    <xf numFmtId="0" fontId="24" fillId="5" borderId="20" xfId="0" applyFont="1" applyFill="1" applyBorder="1" applyAlignment="1">
      <alignment horizontal="center"/>
    </xf>
    <xf numFmtId="0" fontId="24" fillId="5" borderId="21" xfId="0" applyFont="1" applyFill="1" applyBorder="1" applyAlignment="1">
      <alignment horizontal="center"/>
    </xf>
    <xf numFmtId="0" fontId="24" fillId="5" borderId="22" xfId="0" applyFont="1" applyFill="1" applyBorder="1" applyAlignment="1">
      <alignment horizontal="center"/>
    </xf>
    <xf numFmtId="0" fontId="29" fillId="10" borderId="23" xfId="0" applyFont="1" applyFill="1" applyBorder="1" applyAlignment="1">
      <alignment horizontal="center"/>
    </xf>
    <xf numFmtId="0" fontId="29" fillId="10" borderId="0" xfId="0" applyFont="1" applyFill="1" applyAlignment="1">
      <alignment horizontal="center"/>
    </xf>
    <xf numFmtId="0" fontId="29" fillId="10" borderId="24" xfId="0" applyFont="1" applyFill="1" applyBorder="1" applyAlignment="1">
      <alignment horizontal="center"/>
    </xf>
    <xf numFmtId="0" fontId="45" fillId="6" borderId="0" xfId="0" applyFont="1" applyFill="1" applyAlignment="1">
      <alignment horizontal="center" vertical="top" wrapText="1"/>
    </xf>
    <xf numFmtId="0" fontId="45" fillId="6" borderId="27" xfId="0" applyFont="1" applyFill="1" applyBorder="1" applyAlignment="1">
      <alignment horizontal="center" vertical="top" wrapText="1"/>
    </xf>
    <xf numFmtId="0" fontId="47" fillId="18" borderId="20" xfId="0" applyFont="1" applyFill="1" applyBorder="1" applyAlignment="1">
      <alignment horizontal="center" vertical="center" wrapText="1"/>
    </xf>
    <xf numFmtId="0" fontId="47" fillId="18" borderId="23" xfId="0" applyFont="1" applyFill="1" applyBorder="1" applyAlignment="1">
      <alignment horizontal="center" vertical="center" wrapText="1"/>
    </xf>
    <xf numFmtId="0" fontId="47" fillId="18" borderId="26" xfId="0" applyFont="1" applyFill="1" applyBorder="1" applyAlignment="1">
      <alignment horizontal="center" vertical="center" wrapText="1"/>
    </xf>
    <xf numFmtId="0" fontId="2" fillId="5" borderId="21" xfId="0" applyFont="1" applyFill="1" applyBorder="1" applyAlignment="1">
      <alignment horizontal="left"/>
    </xf>
    <xf numFmtId="10" fontId="0" fillId="17" borderId="21" xfId="2" applyNumberFormat="1" applyFont="1" applyFill="1" applyBorder="1" applyAlignment="1" applyProtection="1">
      <alignment horizontal="center"/>
      <protection locked="0"/>
    </xf>
    <xf numFmtId="10" fontId="0" fillId="17" borderId="22" xfId="2" applyNumberFormat="1" applyFont="1" applyFill="1" applyBorder="1" applyAlignment="1" applyProtection="1">
      <alignment horizontal="center"/>
      <protection locked="0"/>
    </xf>
    <xf numFmtId="0" fontId="0" fillId="5" borderId="0" xfId="0" applyFill="1" applyAlignment="1">
      <alignment horizontal="left"/>
    </xf>
    <xf numFmtId="44" fontId="0" fillId="17" borderId="0" xfId="1" applyFont="1" applyFill="1" applyBorder="1" applyAlignment="1" applyProtection="1">
      <alignment horizontal="left"/>
      <protection locked="0"/>
    </xf>
    <xf numFmtId="44" fontId="0" fillId="17" borderId="24" xfId="1" applyFont="1" applyFill="1" applyBorder="1" applyAlignment="1" applyProtection="1">
      <alignment horizontal="left"/>
      <protection locked="0"/>
    </xf>
    <xf numFmtId="0" fontId="0" fillId="17" borderId="0" xfId="1" applyNumberFormat="1" applyFont="1" applyFill="1" applyBorder="1" applyAlignment="1" applyProtection="1">
      <alignment horizontal="center"/>
      <protection locked="0"/>
    </xf>
    <xf numFmtId="0" fontId="0" fillId="17" borderId="24" xfId="1" applyNumberFormat="1" applyFont="1" applyFill="1" applyBorder="1" applyAlignment="1" applyProtection="1">
      <alignment horizontal="center"/>
      <protection locked="0"/>
    </xf>
    <xf numFmtId="172" fontId="0" fillId="17" borderId="0" xfId="1" applyNumberFormat="1" applyFont="1" applyFill="1" applyBorder="1" applyAlignment="1" applyProtection="1">
      <alignment horizontal="center"/>
      <protection locked="0"/>
    </xf>
    <xf numFmtId="172" fontId="0" fillId="17" borderId="24" xfId="1" applyNumberFormat="1" applyFont="1" applyFill="1" applyBorder="1" applyAlignment="1" applyProtection="1">
      <alignment horizontal="center"/>
      <protection locked="0"/>
    </xf>
    <xf numFmtId="0" fontId="47" fillId="19" borderId="20" xfId="0" applyFont="1" applyFill="1" applyBorder="1" applyAlignment="1">
      <alignment horizontal="center" vertical="center" wrapText="1"/>
    </xf>
    <xf numFmtId="0" fontId="47" fillId="19" borderId="23" xfId="0" applyFont="1" applyFill="1" applyBorder="1" applyAlignment="1">
      <alignment horizontal="center" vertical="center" wrapText="1"/>
    </xf>
    <xf numFmtId="0" fontId="47" fillId="19" borderId="26" xfId="0" applyFont="1" applyFill="1" applyBorder="1" applyAlignment="1">
      <alignment horizontal="center" vertical="center" wrapText="1"/>
    </xf>
    <xf numFmtId="0" fontId="47" fillId="16" borderId="20" xfId="0" applyFont="1" applyFill="1" applyBorder="1" applyAlignment="1">
      <alignment horizontal="center" vertical="center" wrapText="1"/>
    </xf>
    <xf numFmtId="0" fontId="47" fillId="16" borderId="23" xfId="0" applyFont="1" applyFill="1" applyBorder="1" applyAlignment="1">
      <alignment horizontal="center" vertical="center" wrapText="1"/>
    </xf>
    <xf numFmtId="0" fontId="47" fillId="16" borderId="26" xfId="0" applyFont="1" applyFill="1" applyBorder="1" applyAlignment="1">
      <alignment horizontal="center" vertical="center" wrapText="1"/>
    </xf>
    <xf numFmtId="0" fontId="0" fillId="17" borderId="21" xfId="1" applyNumberFormat="1" applyFont="1" applyFill="1" applyBorder="1" applyAlignment="1" applyProtection="1">
      <alignment horizontal="center"/>
      <protection locked="0"/>
    </xf>
    <xf numFmtId="0" fontId="0" fillId="17" borderId="22" xfId="1" applyNumberFormat="1" applyFont="1" applyFill="1" applyBorder="1" applyAlignment="1" applyProtection="1">
      <alignment horizontal="center"/>
      <protection locked="0"/>
    </xf>
    <xf numFmtId="0" fontId="2" fillId="5" borderId="0" xfId="0" applyFont="1" applyFill="1" applyAlignment="1">
      <alignment horizontal="left"/>
    </xf>
    <xf numFmtId="0" fontId="0" fillId="5" borderId="27" xfId="0" applyFill="1" applyBorder="1" applyAlignment="1">
      <alignment horizontal="left"/>
    </xf>
    <xf numFmtId="0" fontId="0" fillId="17" borderId="27" xfId="1" applyNumberFormat="1" applyFont="1" applyFill="1" applyBorder="1" applyAlignment="1" applyProtection="1">
      <alignment horizontal="center"/>
      <protection locked="0"/>
    </xf>
    <xf numFmtId="0" fontId="0" fillId="17" borderId="28" xfId="1" applyNumberFormat="1" applyFont="1" applyFill="1" applyBorder="1" applyAlignment="1" applyProtection="1">
      <alignment horizontal="center"/>
      <protection locked="0"/>
    </xf>
    <xf numFmtId="44" fontId="0" fillId="6" borderId="0" xfId="1" applyFont="1" applyFill="1" applyBorder="1" applyAlignment="1">
      <alignment horizontal="left"/>
    </xf>
    <xf numFmtId="44" fontId="0" fillId="6" borderId="24" xfId="1" applyFont="1" applyFill="1" applyBorder="1" applyAlignment="1">
      <alignment horizontal="left"/>
    </xf>
    <xf numFmtId="10" fontId="0" fillId="17" borderId="27" xfId="2" applyNumberFormat="1" applyFont="1" applyFill="1" applyBorder="1" applyAlignment="1" applyProtection="1">
      <alignment horizontal="center"/>
      <protection locked="0"/>
    </xf>
    <xf numFmtId="10" fontId="0" fillId="17" borderId="28" xfId="2" applyNumberFormat="1" applyFont="1" applyFill="1" applyBorder="1" applyAlignment="1" applyProtection="1">
      <alignment horizontal="center"/>
      <protection locked="0"/>
    </xf>
    <xf numFmtId="44" fontId="0" fillId="6" borderId="21" xfId="1" applyFont="1" applyFill="1" applyBorder="1" applyAlignment="1">
      <alignment horizontal="left"/>
    </xf>
    <xf numFmtId="44" fontId="0" fillId="6" borderId="22" xfId="1" applyFont="1" applyFill="1" applyBorder="1" applyAlignment="1">
      <alignment horizontal="left"/>
    </xf>
    <xf numFmtId="0" fontId="0" fillId="17" borderId="0" xfId="0" applyFill="1" applyAlignment="1" applyProtection="1">
      <alignment horizontal="center"/>
      <protection locked="0"/>
    </xf>
    <xf numFmtId="0" fontId="0" fillId="17" borderId="24" xfId="0" applyFill="1" applyBorder="1" applyAlignment="1" applyProtection="1">
      <alignment horizontal="center"/>
      <protection locked="0"/>
    </xf>
    <xf numFmtId="0" fontId="0" fillId="6" borderId="0" xfId="0" applyFill="1" applyAlignment="1">
      <alignment horizontal="left"/>
    </xf>
    <xf numFmtId="0" fontId="0" fillId="6" borderId="24" xfId="0" applyFill="1" applyBorder="1" applyAlignment="1">
      <alignment horizontal="left"/>
    </xf>
    <xf numFmtId="0" fontId="33" fillId="5" borderId="0" xfId="0" applyFont="1" applyFill="1" applyAlignment="1">
      <alignment horizontal="left"/>
    </xf>
    <xf numFmtId="1" fontId="0" fillId="17" borderId="0" xfId="3" applyNumberFormat="1" applyFont="1" applyFill="1" applyBorder="1" applyAlignment="1" applyProtection="1">
      <alignment horizontal="center"/>
      <protection locked="0"/>
    </xf>
    <xf numFmtId="1" fontId="0" fillId="17" borderId="24" xfId="3" applyNumberFormat="1" applyFont="1" applyFill="1" applyBorder="1" applyAlignment="1" applyProtection="1">
      <alignment horizontal="center"/>
      <protection locked="0"/>
    </xf>
    <xf numFmtId="0" fontId="33" fillId="5" borderId="0" xfId="0" applyFont="1" applyFill="1" applyAlignment="1">
      <alignment horizontal="center"/>
    </xf>
    <xf numFmtId="44" fontId="0" fillId="17" borderId="27" xfId="1" applyFont="1" applyFill="1" applyBorder="1" applyAlignment="1" applyProtection="1">
      <alignment horizontal="left"/>
      <protection locked="0"/>
    </xf>
    <xf numFmtId="44" fontId="0" fillId="17" borderId="28" xfId="1" applyFont="1" applyFill="1" applyBorder="1" applyAlignment="1" applyProtection="1">
      <alignment horizontal="left"/>
      <protection locked="0"/>
    </xf>
    <xf numFmtId="0" fontId="34" fillId="5" borderId="21" xfId="0" applyFont="1" applyFill="1" applyBorder="1" applyAlignment="1">
      <alignment horizontal="left"/>
    </xf>
    <xf numFmtId="0" fontId="0" fillId="6" borderId="21" xfId="0" applyFill="1" applyBorder="1" applyAlignment="1">
      <alignment horizontal="center"/>
    </xf>
    <xf numFmtId="0" fontId="0" fillId="6" borderId="22" xfId="0" applyFill="1" applyBorder="1" applyAlignment="1">
      <alignment horizontal="center"/>
    </xf>
    <xf numFmtId="0" fontId="47" fillId="20" borderId="20" xfId="0" applyFont="1" applyFill="1" applyBorder="1" applyAlignment="1">
      <alignment horizontal="center" vertical="center" wrapText="1"/>
    </xf>
    <xf numFmtId="0" fontId="47" fillId="20" borderId="23" xfId="0" applyFont="1" applyFill="1" applyBorder="1" applyAlignment="1">
      <alignment horizontal="center" vertical="center" wrapText="1"/>
    </xf>
    <xf numFmtId="0" fontId="47" fillId="20" borderId="26" xfId="0" applyFont="1" applyFill="1" applyBorder="1" applyAlignment="1">
      <alignment horizontal="center" vertical="center" wrapText="1"/>
    </xf>
    <xf numFmtId="44" fontId="0" fillId="17" borderId="0" xfId="1" applyFont="1" applyFill="1" applyBorder="1" applyAlignment="1" applyProtection="1">
      <alignment horizontal="center"/>
      <protection locked="0"/>
    </xf>
    <xf numFmtId="44" fontId="0" fillId="17" borderId="24" xfId="1" applyFont="1" applyFill="1" applyBorder="1" applyAlignment="1" applyProtection="1">
      <alignment horizontal="center"/>
      <protection locked="0"/>
    </xf>
    <xf numFmtId="0" fontId="47" fillId="22" borderId="20" xfId="0" applyFont="1" applyFill="1" applyBorder="1" applyAlignment="1">
      <alignment horizontal="center" vertical="center" wrapText="1"/>
    </xf>
    <xf numFmtId="0" fontId="47" fillId="22" borderId="23" xfId="0" applyFont="1" applyFill="1" applyBorder="1" applyAlignment="1">
      <alignment horizontal="center" vertical="center" wrapText="1"/>
    </xf>
    <xf numFmtId="0" fontId="47" fillId="22" borderId="26" xfId="0" applyFont="1" applyFill="1" applyBorder="1" applyAlignment="1">
      <alignment horizontal="center" vertical="center" wrapText="1"/>
    </xf>
    <xf numFmtId="0" fontId="47" fillId="21" borderId="20" xfId="0" applyFont="1" applyFill="1" applyBorder="1" applyAlignment="1">
      <alignment horizontal="center" vertical="center" wrapText="1"/>
    </xf>
    <xf numFmtId="0" fontId="47" fillId="21" borderId="23" xfId="0" applyFont="1" applyFill="1" applyBorder="1" applyAlignment="1">
      <alignment horizontal="center" vertical="center" wrapText="1"/>
    </xf>
    <xf numFmtId="0" fontId="47" fillId="21" borderId="26" xfId="0" applyFont="1" applyFill="1" applyBorder="1" applyAlignment="1">
      <alignment horizontal="center" vertical="center" wrapText="1"/>
    </xf>
    <xf numFmtId="0" fontId="47" fillId="23" borderId="20" xfId="0" applyFont="1" applyFill="1" applyBorder="1" applyAlignment="1">
      <alignment horizontal="center" vertical="center" wrapText="1"/>
    </xf>
    <xf numFmtId="0" fontId="47" fillId="23" borderId="23" xfId="0" applyFont="1" applyFill="1" applyBorder="1" applyAlignment="1">
      <alignment horizontal="center" vertical="center" wrapText="1"/>
    </xf>
    <xf numFmtId="0" fontId="47" fillId="23" borderId="26" xfId="0" applyFont="1" applyFill="1" applyBorder="1" applyAlignment="1">
      <alignment horizontal="center" vertical="center" wrapText="1"/>
    </xf>
    <xf numFmtId="44" fontId="0" fillId="17" borderId="27" xfId="1" applyFont="1" applyFill="1" applyBorder="1" applyAlignment="1" applyProtection="1">
      <alignment horizontal="center"/>
      <protection locked="0"/>
    </xf>
    <xf numFmtId="44" fontId="0" fillId="17" borderId="28" xfId="1" applyFont="1" applyFill="1" applyBorder="1" applyAlignment="1" applyProtection="1">
      <alignment horizontal="center"/>
      <protection locked="0"/>
    </xf>
    <xf numFmtId="0" fontId="49" fillId="5" borderId="0" xfId="0" applyFont="1" applyFill="1" applyAlignment="1">
      <alignment horizontal="right"/>
    </xf>
    <xf numFmtId="10" fontId="49" fillId="5" borderId="21" xfId="0" applyNumberFormat="1" applyFont="1" applyFill="1" applyBorder="1" applyAlignment="1">
      <alignment horizontal="center"/>
    </xf>
    <xf numFmtId="0" fontId="49" fillId="5" borderId="21" xfId="0" applyFont="1" applyFill="1" applyBorder="1" applyAlignment="1">
      <alignment horizontal="center"/>
    </xf>
    <xf numFmtId="44" fontId="2" fillId="5" borderId="0" xfId="1" applyFont="1" applyFill="1" applyAlignment="1">
      <alignment horizontal="center"/>
    </xf>
    <xf numFmtId="0" fontId="51" fillId="5" borderId="0" xfId="0" applyFont="1" applyFill="1" applyAlignment="1">
      <alignment horizontal="center" vertical="center"/>
    </xf>
    <xf numFmtId="0" fontId="51" fillId="5" borderId="27" xfId="0" applyFont="1" applyFill="1" applyBorder="1" applyAlignment="1">
      <alignment horizontal="center" vertical="center"/>
    </xf>
    <xf numFmtId="10" fontId="0" fillId="17" borderId="0" xfId="2" applyNumberFormat="1" applyFont="1" applyFill="1" applyBorder="1" applyAlignment="1" applyProtection="1">
      <alignment horizontal="center"/>
      <protection locked="0"/>
    </xf>
    <xf numFmtId="10" fontId="0" fillId="17" borderId="24" xfId="2" applyNumberFormat="1" applyFont="1" applyFill="1" applyBorder="1" applyAlignment="1" applyProtection="1">
      <alignment horizontal="center"/>
      <protection locked="0"/>
    </xf>
    <xf numFmtId="10" fontId="0" fillId="17" borderId="30" xfId="2" applyNumberFormat="1" applyFont="1" applyFill="1" applyBorder="1" applyAlignment="1" applyProtection="1">
      <alignment horizontal="center" vertical="center"/>
      <protection locked="0"/>
    </xf>
    <xf numFmtId="10" fontId="0" fillId="17" borderId="18" xfId="2" applyNumberFormat="1" applyFont="1" applyFill="1" applyBorder="1" applyAlignment="1" applyProtection="1">
      <alignment horizontal="center" vertical="center"/>
      <protection locked="0"/>
    </xf>
    <xf numFmtId="0" fontId="47" fillId="26" borderId="20" xfId="0" applyFont="1" applyFill="1" applyBorder="1" applyAlignment="1">
      <alignment horizontal="center" vertical="center" wrapText="1"/>
    </xf>
    <xf numFmtId="0" fontId="47" fillId="26" borderId="23" xfId="0" applyFont="1" applyFill="1" applyBorder="1" applyAlignment="1">
      <alignment horizontal="center" vertical="center" wrapText="1"/>
    </xf>
    <xf numFmtId="0" fontId="47" fillId="26" borderId="26" xfId="0" applyFont="1" applyFill="1" applyBorder="1" applyAlignment="1">
      <alignment horizontal="center" vertical="center" wrapText="1"/>
    </xf>
    <xf numFmtId="10" fontId="10" fillId="17" borderId="30" xfId="2" applyNumberFormat="1" applyFont="1" applyFill="1" applyBorder="1" applyAlignment="1">
      <alignment horizontal="center" vertical="center"/>
    </xf>
    <xf numFmtId="10" fontId="10" fillId="17" borderId="18" xfId="2" applyNumberFormat="1" applyFont="1" applyFill="1" applyBorder="1" applyAlignment="1">
      <alignment horizontal="center" vertical="center"/>
    </xf>
    <xf numFmtId="0" fontId="50" fillId="5" borderId="27" xfId="0" applyFont="1" applyFill="1" applyBorder="1" applyAlignment="1">
      <alignment horizontal="left"/>
    </xf>
    <xf numFmtId="0" fontId="47" fillId="13" borderId="20" xfId="0" applyFont="1" applyFill="1" applyBorder="1" applyAlignment="1">
      <alignment horizontal="center" vertical="center" wrapText="1"/>
    </xf>
    <xf numFmtId="0" fontId="47" fillId="13" borderId="23" xfId="0" applyFont="1" applyFill="1" applyBorder="1" applyAlignment="1">
      <alignment horizontal="center" vertical="center" wrapText="1"/>
    </xf>
    <xf numFmtId="0" fontId="47" fillId="24" borderId="20" xfId="0" applyFont="1" applyFill="1" applyBorder="1" applyAlignment="1">
      <alignment horizontal="center" vertical="center" wrapText="1"/>
    </xf>
    <xf numFmtId="0" fontId="47" fillId="24" borderId="23" xfId="0" applyFont="1" applyFill="1" applyBorder="1" applyAlignment="1">
      <alignment horizontal="center" vertical="center" wrapText="1"/>
    </xf>
    <xf numFmtId="0" fontId="47" fillId="24" borderId="26" xfId="0" applyFont="1" applyFill="1" applyBorder="1" applyAlignment="1">
      <alignment horizontal="center" vertical="center" wrapText="1"/>
    </xf>
    <xf numFmtId="10" fontId="0" fillId="6" borderId="21" xfId="2" applyNumberFormat="1" applyFont="1" applyFill="1" applyBorder="1" applyAlignment="1">
      <alignment horizontal="center"/>
    </xf>
    <xf numFmtId="10" fontId="0" fillId="6" borderId="22" xfId="2" applyNumberFormat="1" applyFont="1" applyFill="1" applyBorder="1" applyAlignment="1">
      <alignment horizontal="center"/>
    </xf>
    <xf numFmtId="0" fontId="34" fillId="5" borderId="0" xfId="0" applyFont="1" applyFill="1" applyAlignment="1">
      <alignment horizontal="left"/>
    </xf>
    <xf numFmtId="0" fontId="47" fillId="25" borderId="20" xfId="0" applyFont="1" applyFill="1" applyBorder="1" applyAlignment="1">
      <alignment horizontal="center" vertical="center" wrapText="1"/>
    </xf>
    <xf numFmtId="0" fontId="47" fillId="25" borderId="23" xfId="0" applyFont="1" applyFill="1" applyBorder="1" applyAlignment="1">
      <alignment horizontal="center" vertical="center" wrapText="1"/>
    </xf>
    <xf numFmtId="0" fontId="47" fillId="25" borderId="26" xfId="0" applyFont="1" applyFill="1" applyBorder="1" applyAlignment="1">
      <alignment horizontal="center" vertical="center" wrapText="1"/>
    </xf>
    <xf numFmtId="0" fontId="10" fillId="6" borderId="21" xfId="0" applyFont="1" applyFill="1" applyBorder="1" applyAlignment="1">
      <alignment horizontal="center"/>
    </xf>
    <xf numFmtId="0" fontId="10" fillId="6" borderId="22" xfId="0" applyFont="1" applyFill="1" applyBorder="1" applyAlignment="1">
      <alignment horizontal="center"/>
    </xf>
    <xf numFmtId="0" fontId="47" fillId="27" borderId="20" xfId="0" applyFont="1" applyFill="1" applyBorder="1" applyAlignment="1">
      <alignment horizontal="center" vertical="center" wrapText="1"/>
    </xf>
    <xf numFmtId="0" fontId="47" fillId="27" borderId="23" xfId="0" applyFont="1" applyFill="1" applyBorder="1" applyAlignment="1">
      <alignment horizontal="center" vertical="center" wrapText="1"/>
    </xf>
    <xf numFmtId="0" fontId="47" fillId="27" borderId="26" xfId="0" applyFont="1" applyFill="1" applyBorder="1" applyAlignment="1">
      <alignment horizontal="center" vertical="center" wrapText="1"/>
    </xf>
    <xf numFmtId="0" fontId="34" fillId="5" borderId="30" xfId="0" applyFont="1" applyFill="1" applyBorder="1" applyAlignment="1">
      <alignment horizontal="left" vertical="center"/>
    </xf>
    <xf numFmtId="0" fontId="53" fillId="6" borderId="0" xfId="0" applyFont="1" applyFill="1" applyAlignment="1">
      <alignment horizontal="center" vertical="center" wrapText="1"/>
    </xf>
    <xf numFmtId="0" fontId="2" fillId="13" borderId="17" xfId="0" applyFont="1" applyFill="1" applyBorder="1" applyAlignment="1">
      <alignment horizontal="center"/>
    </xf>
    <xf numFmtId="0" fontId="2" fillId="13" borderId="30" xfId="0" applyFont="1" applyFill="1" applyBorder="1" applyAlignment="1">
      <alignment horizontal="center"/>
    </xf>
    <xf numFmtId="0" fontId="2" fillId="13" borderId="18" xfId="0" applyFont="1" applyFill="1" applyBorder="1" applyAlignment="1">
      <alignment horizontal="center"/>
    </xf>
    <xf numFmtId="0" fontId="2" fillId="13" borderId="20" xfId="0" applyFont="1" applyFill="1" applyBorder="1" applyAlignment="1">
      <alignment horizontal="center"/>
    </xf>
    <xf numFmtId="0" fontId="2" fillId="13" borderId="21" xfId="0" applyFont="1" applyFill="1" applyBorder="1" applyAlignment="1">
      <alignment horizontal="center"/>
    </xf>
    <xf numFmtId="0" fontId="2" fillId="13" borderId="22" xfId="0" applyFont="1" applyFill="1" applyBorder="1" applyAlignment="1">
      <alignment horizontal="center"/>
    </xf>
    <xf numFmtId="0" fontId="0" fillId="6" borderId="0" xfId="0" applyFill="1" applyAlignment="1">
      <alignment horizontal="center" wrapText="1"/>
    </xf>
    <xf numFmtId="0" fontId="2" fillId="6" borderId="6" xfId="0" applyFont="1" applyFill="1" applyBorder="1" applyAlignment="1">
      <alignment horizontal="center"/>
    </xf>
    <xf numFmtId="0" fontId="2" fillId="6" borderId="7" xfId="0" applyFont="1" applyFill="1" applyBorder="1" applyAlignment="1">
      <alignment horizontal="center"/>
    </xf>
    <xf numFmtId="0" fontId="2" fillId="6" borderId="8" xfId="0" applyFont="1" applyFill="1" applyBorder="1" applyAlignment="1">
      <alignment horizontal="center"/>
    </xf>
    <xf numFmtId="0" fontId="36" fillId="9" borderId="9" xfId="0" applyFont="1" applyFill="1" applyBorder="1" applyAlignment="1">
      <alignment horizontal="center"/>
    </xf>
    <xf numFmtId="0" fontId="36" fillId="9" borderId="10" xfId="0" applyFont="1" applyFill="1" applyBorder="1" applyAlignment="1">
      <alignment horizontal="center"/>
    </xf>
    <xf numFmtId="0" fontId="34" fillId="9" borderId="9" xfId="0" applyFont="1" applyFill="1" applyBorder="1" applyAlignment="1">
      <alignment horizontal="center"/>
    </xf>
    <xf numFmtId="0" fontId="34" fillId="9" borderId="10" xfId="0" applyFont="1" applyFill="1" applyBorder="1" applyAlignment="1">
      <alignment horizontal="center"/>
    </xf>
    <xf numFmtId="0" fontId="72" fillId="39" borderId="5" xfId="0" applyFont="1" applyFill="1" applyBorder="1" applyAlignment="1">
      <alignment horizontal="center"/>
    </xf>
    <xf numFmtId="0" fontId="72" fillId="40" borderId="5" xfId="0" applyFont="1" applyFill="1" applyBorder="1" applyAlignment="1">
      <alignment horizontal="center"/>
    </xf>
    <xf numFmtId="0" fontId="45" fillId="6" borderId="38" xfId="0" applyFont="1" applyFill="1" applyBorder="1" applyAlignment="1">
      <alignment horizontal="center" vertical="center" wrapText="1"/>
    </xf>
    <xf numFmtId="0" fontId="45" fillId="6" borderId="39" xfId="0" applyFont="1" applyFill="1" applyBorder="1" applyAlignment="1">
      <alignment horizontal="center" vertical="center" wrapText="1"/>
    </xf>
    <xf numFmtId="0" fontId="45" fillId="6" borderId="40" xfId="0" applyFont="1" applyFill="1" applyBorder="1" applyAlignment="1">
      <alignment horizontal="center" vertical="center" wrapText="1"/>
    </xf>
    <xf numFmtId="0" fontId="45" fillId="6" borderId="41" xfId="0" applyFont="1" applyFill="1" applyBorder="1" applyAlignment="1">
      <alignment horizontal="center" vertical="center" wrapText="1"/>
    </xf>
    <xf numFmtId="0" fontId="45" fillId="6" borderId="0" xfId="0" applyFont="1" applyFill="1" applyAlignment="1">
      <alignment horizontal="center" vertical="center" wrapText="1"/>
    </xf>
    <xf numFmtId="0" fontId="45" fillId="6" borderId="42" xfId="0" applyFont="1" applyFill="1" applyBorder="1" applyAlignment="1">
      <alignment horizontal="center" vertical="center" wrapText="1"/>
    </xf>
    <xf numFmtId="0" fontId="45" fillId="6" borderId="43"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6" borderId="45" xfId="0" applyFont="1" applyFill="1" applyBorder="1" applyAlignment="1">
      <alignment horizontal="center" vertical="center" wrapText="1"/>
    </xf>
    <xf numFmtId="0" fontId="22" fillId="11" borderId="6" xfId="0" applyFont="1" applyFill="1" applyBorder="1" applyAlignment="1">
      <alignment horizontal="center"/>
    </xf>
    <xf numFmtId="0" fontId="22" fillId="11" borderId="8" xfId="0" applyFont="1" applyFill="1" applyBorder="1" applyAlignment="1">
      <alignment horizontal="center"/>
    </xf>
    <xf numFmtId="0" fontId="35" fillId="12" borderId="1" xfId="4" applyFont="1" applyFill="1" applyBorder="1" applyAlignment="1">
      <alignment horizontal="center"/>
    </xf>
    <xf numFmtId="0" fontId="59" fillId="0" borderId="0" xfId="7" applyFont="1" applyBorder="1" applyAlignment="1">
      <alignment horizontal="center" vertical="center"/>
    </xf>
    <xf numFmtId="0" fontId="59" fillId="0" borderId="47" xfId="7" applyFont="1" applyBorder="1" applyAlignment="1">
      <alignment horizontal="center" vertical="center"/>
    </xf>
    <xf numFmtId="0" fontId="70" fillId="6" borderId="0" xfId="0" applyFont="1" applyFill="1" applyAlignment="1">
      <alignment horizontal="center" vertical="center" wrapText="1"/>
    </xf>
    <xf numFmtId="0" fontId="71" fillId="6" borderId="0" xfId="0" applyFont="1" applyFill="1" applyAlignment="1">
      <alignment horizontal="center" vertical="center" wrapText="1"/>
    </xf>
  </cellXfs>
  <cellStyles count="10">
    <cellStyle name="40% - Accent1" xfId="5" builtinId="31"/>
    <cellStyle name="Accent1" xfId="4" builtinId="29"/>
    <cellStyle name="Comma" xfId="3" builtinId="3"/>
    <cellStyle name="Currency" xfId="1" builtinId="4"/>
    <cellStyle name="Emphasis 1" xfId="8" builtinId="12"/>
    <cellStyle name="Emphasis 2" xfId="9" builtinId="13"/>
    <cellStyle name="Heading 2" xfId="7" builtinId="17"/>
    <cellStyle name="Hyperlink" xfId="6" builtinId="8"/>
    <cellStyle name="Normal" xfId="0" builtinId="0"/>
    <cellStyle name="Percent" xfId="2" builtinId="5"/>
  </cellStyles>
  <dxfs count="61">
    <dxf>
      <font>
        <color indexed="10"/>
      </font>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auto="1"/>
      </font>
      <fill>
        <patternFill>
          <bgColor theme="9" tint="0.39994506668294322"/>
        </patternFill>
      </fill>
    </dxf>
    <dxf>
      <font>
        <b val="0"/>
        <i val="0"/>
        <strike val="0"/>
        <condense val="0"/>
        <extend val="0"/>
        <outline val="0"/>
        <shadow val="0"/>
        <u val="none"/>
        <vertAlign val="baseline"/>
        <sz val="10"/>
        <color auto="1"/>
        <name val="Calibri"/>
        <family val="2"/>
        <scheme val="minor"/>
      </font>
      <numFmt numFmtId="35" formatCode="_(* #,##0.00_);_(* \(#,##0.00\);_(* &quot;-&quot;??_);_(@_)"/>
      <fill>
        <patternFill patternType="solid">
          <fgColor theme="0"/>
          <bgColor theme="4" tint="0.39997558519241921"/>
        </patternFill>
      </fill>
      <border diagonalUp="0" diagonalDown="0">
        <left/>
        <right/>
        <top/>
        <bottom style="thin">
          <color indexed="64"/>
        </bottom>
      </border>
    </dxf>
    <dxf>
      <numFmt numFmtId="35" formatCode="_(* #,##0.00_);_(* \(#,##0.00\);_(* &quot;-&quot;??_);_(@_)"/>
    </dxf>
    <dxf>
      <font>
        <b val="0"/>
        <i val="0"/>
        <strike val="0"/>
        <condense val="0"/>
        <extend val="0"/>
        <outline val="0"/>
        <shadow val="0"/>
        <u val="none"/>
        <vertAlign val="baseline"/>
        <sz val="10"/>
        <color auto="1"/>
        <name val="Calibri"/>
        <family val="2"/>
        <scheme val="minor"/>
      </font>
      <numFmt numFmtId="35" formatCode="_(* #,##0.00_);_(* \(#,##0.00\);_(* &quot;-&quot;??_);_(@_)"/>
      <fill>
        <patternFill patternType="solid">
          <fgColor theme="0"/>
          <bgColor theme="4" tint="0.39997558519241921"/>
        </patternFill>
      </fill>
      <border diagonalUp="0" diagonalDown="0">
        <left/>
        <right/>
        <top/>
        <bottom style="thin">
          <color indexed="64"/>
        </bottom>
      </border>
    </dxf>
    <dxf>
      <numFmt numFmtId="35" formatCode="_(* #,##0.00_);_(* \(#,##0.00\);_(* &quot;-&quot;??_);_(@_)"/>
    </dxf>
    <dxf>
      <font>
        <b val="0"/>
        <i val="0"/>
        <strike val="0"/>
        <condense val="0"/>
        <extend val="0"/>
        <outline val="0"/>
        <shadow val="0"/>
        <u val="none"/>
        <vertAlign val="baseline"/>
        <sz val="10"/>
        <color auto="1"/>
        <name val="Calibri"/>
        <family val="2"/>
        <scheme val="minor"/>
      </font>
      <fill>
        <patternFill patternType="solid">
          <fgColor theme="0"/>
          <bgColor theme="4" tint="0.39997558519241921"/>
        </patternFill>
      </fill>
      <alignment horizontal="general" vertical="bottom" textRotation="0" wrapText="1" indent="0" justifyLastLine="0" shrinkToFit="0" readingOrder="0"/>
      <border diagonalUp="0" diagonalDown="0">
        <left/>
        <right/>
        <top/>
        <bottom style="thin">
          <color indexed="64"/>
        </bottom>
      </border>
    </dxf>
    <dxf>
      <alignment horizontal="general" vertical="bottom" textRotation="0" wrapText="1" indent="0" justifyLastLine="0" shrinkToFit="0" readingOrder="0"/>
    </dxf>
    <dxf>
      <fill>
        <patternFill patternType="solid">
          <fgColor theme="0"/>
          <bgColor theme="4" tint="0.39997558519241921"/>
        </patternFill>
      </fill>
    </dxf>
    <dxf>
      <fill>
        <patternFill patternType="solid">
          <fgColor theme="0"/>
          <bgColor theme="4" tint="0.39994506668294322"/>
        </patternFill>
      </fill>
    </dxf>
    <dxf>
      <font>
        <b val="0"/>
        <i val="0"/>
        <strike val="0"/>
        <condense val="0"/>
        <extend val="0"/>
        <outline val="0"/>
        <shadow val="0"/>
        <u val="none"/>
        <vertAlign val="baseline"/>
        <sz val="10"/>
        <color auto="1"/>
        <name val="Calibri"/>
        <family val="2"/>
        <scheme val="minor"/>
      </font>
      <numFmt numFmtId="35" formatCode="_(* #,##0.00_);_(* \(#,##0.00\);_(* &quot;-&quot;??_);_(@_)"/>
      <fill>
        <patternFill patternType="solid">
          <fgColor theme="0"/>
          <bgColor theme="5" tint="0.39997558519241921"/>
        </patternFill>
      </fill>
      <border diagonalUp="0" diagonalDown="0">
        <left/>
        <right/>
        <top/>
        <bottom style="thin">
          <color indexed="64"/>
        </bottom>
      </border>
    </dxf>
    <dxf>
      <numFmt numFmtId="35" formatCode="_(* #,##0.00_);_(* \(#,##0.00\);_(* &quot;-&quot;??_);_(@_)"/>
      <fill>
        <patternFill patternType="solid"/>
      </fill>
    </dxf>
    <dxf>
      <font>
        <b val="0"/>
        <i val="0"/>
        <strike val="0"/>
        <condense val="0"/>
        <extend val="0"/>
        <outline val="0"/>
        <shadow val="0"/>
        <u val="none"/>
        <vertAlign val="baseline"/>
        <sz val="10"/>
        <color auto="1"/>
        <name val="Calibri"/>
        <family val="2"/>
        <scheme val="minor"/>
      </font>
      <numFmt numFmtId="35" formatCode="_(* #,##0.00_);_(* \(#,##0.00\);_(* &quot;-&quot;??_);_(@_)"/>
      <fill>
        <patternFill patternType="solid">
          <fgColor theme="0"/>
          <bgColor theme="5" tint="0.39997558519241921"/>
        </patternFill>
      </fill>
      <border diagonalUp="0" diagonalDown="0">
        <left/>
        <right/>
        <top/>
        <bottom style="thin">
          <color indexed="64"/>
        </bottom>
      </border>
    </dxf>
    <dxf>
      <numFmt numFmtId="35" formatCode="_(* #,##0.00_);_(* \(#,##0.00\);_(* &quot;-&quot;??_);_(@_)"/>
      <fill>
        <patternFill patternType="solid"/>
      </fill>
    </dxf>
    <dxf>
      <font>
        <b val="0"/>
        <i val="0"/>
        <strike val="0"/>
        <condense val="0"/>
        <extend val="0"/>
        <outline val="0"/>
        <shadow val="0"/>
        <u val="none"/>
        <vertAlign val="baseline"/>
        <sz val="10"/>
        <color auto="1"/>
        <name val="Calibri"/>
        <family val="2"/>
        <scheme val="minor"/>
      </font>
      <fill>
        <patternFill patternType="solid">
          <fgColor theme="0"/>
          <bgColor theme="5" tint="0.39997558519241921"/>
        </patternFill>
      </fill>
      <alignment horizontal="general" vertical="bottom" textRotation="0" wrapText="1" indent="0" justifyLastLine="0" shrinkToFit="0" readingOrder="0"/>
      <border diagonalUp="0" diagonalDown="0">
        <left/>
        <right/>
        <top/>
        <bottom style="thin">
          <color indexed="64"/>
        </bottom>
      </border>
    </dxf>
    <dxf>
      <fill>
        <patternFill patternType="solid"/>
      </fill>
      <alignment horizontal="general" vertical="bottom" textRotation="0" wrapText="1" indent="0" justifyLastLine="0" shrinkToFit="0" readingOrder="0"/>
    </dxf>
    <dxf>
      <font>
        <strike val="0"/>
        <outline val="0"/>
        <shadow val="0"/>
        <u val="none"/>
        <vertAlign val="baseline"/>
        <sz val="10"/>
        <color auto="1"/>
        <name val="Calibri"/>
        <scheme val="minor"/>
      </font>
      <fill>
        <patternFill patternType="solid">
          <fgColor theme="0"/>
          <bgColor theme="5" tint="0.39997558519241921"/>
        </patternFill>
      </fill>
    </dxf>
    <dxf>
      <fill>
        <patternFill patternType="solid"/>
      </fill>
    </dxf>
    <dxf>
      <font>
        <strike val="0"/>
        <outline val="0"/>
        <shadow val="0"/>
        <u val="none"/>
        <vertAlign val="baseline"/>
        <sz val="10"/>
        <color auto="1"/>
        <name val="Calibri"/>
        <scheme val="minor"/>
      </font>
      <fill>
        <patternFill patternType="solid">
          <fgColor theme="0"/>
          <bgColor theme="5" tint="0.39997558519241921"/>
        </patternFill>
      </fill>
    </dxf>
    <dxf>
      <font>
        <b val="0"/>
        <i val="0"/>
        <strike val="0"/>
        <condense val="0"/>
        <extend val="0"/>
        <outline val="0"/>
        <shadow val="0"/>
        <u val="none"/>
        <vertAlign val="baseline"/>
        <sz val="10"/>
        <color auto="1"/>
        <name val="Calibri"/>
        <family val="2"/>
        <scheme val="minor"/>
      </font>
      <numFmt numFmtId="35" formatCode="_(* #,##0.00_);_(* \(#,##0.00\);_(* &quot;-&quot;??_);_(@_)"/>
      <fill>
        <patternFill patternType="solid">
          <fgColor theme="0"/>
          <bgColor theme="5" tint="0.39997558519241921"/>
        </patternFill>
      </fill>
      <border diagonalUp="0" diagonalDown="0">
        <left/>
        <right/>
        <top/>
        <bottom style="thin">
          <color indexed="64"/>
        </bottom>
      </border>
    </dxf>
    <dxf>
      <numFmt numFmtId="35" formatCode="_(* #,##0.00_);_(* \(#,##0.00\);_(* &quot;-&quot;??_);_(@_)"/>
      <fill>
        <patternFill patternType="solid"/>
      </fill>
    </dxf>
    <dxf>
      <font>
        <b val="0"/>
        <i val="0"/>
        <strike val="0"/>
        <condense val="0"/>
        <extend val="0"/>
        <outline val="0"/>
        <shadow val="0"/>
        <u val="none"/>
        <vertAlign val="baseline"/>
        <sz val="10"/>
        <color auto="1"/>
        <name val="Calibri"/>
        <family val="2"/>
        <scheme val="minor"/>
      </font>
      <numFmt numFmtId="35" formatCode="_(* #,##0.00_);_(* \(#,##0.00\);_(* &quot;-&quot;??_);_(@_)"/>
      <fill>
        <patternFill patternType="solid">
          <fgColor theme="0"/>
          <bgColor theme="5" tint="0.39997558519241921"/>
        </patternFill>
      </fill>
      <border diagonalUp="0" diagonalDown="0">
        <left/>
        <right/>
        <top/>
        <bottom style="thin">
          <color indexed="64"/>
        </bottom>
      </border>
    </dxf>
    <dxf>
      <numFmt numFmtId="35" formatCode="_(* #,##0.00_);_(* \(#,##0.00\);_(* &quot;-&quot;??_);_(@_)"/>
      <fill>
        <patternFill patternType="solid"/>
      </fill>
    </dxf>
    <dxf>
      <font>
        <b val="0"/>
        <i val="0"/>
        <strike val="0"/>
        <condense val="0"/>
        <extend val="0"/>
        <outline val="0"/>
        <shadow val="0"/>
        <u val="none"/>
        <vertAlign val="baseline"/>
        <sz val="10"/>
        <color auto="1"/>
        <name val="Calibri"/>
        <family val="2"/>
        <scheme val="minor"/>
      </font>
      <fill>
        <patternFill patternType="solid">
          <fgColor theme="0"/>
          <bgColor theme="5" tint="0.39997558519241921"/>
        </patternFill>
      </fill>
      <alignment horizontal="general" vertical="bottom" textRotation="0" wrapText="1" indent="0" justifyLastLine="0" shrinkToFit="0" readingOrder="0"/>
      <border diagonalUp="0" diagonalDown="0">
        <left/>
        <right/>
        <top/>
        <bottom style="thin">
          <color indexed="64"/>
        </bottom>
      </border>
    </dxf>
    <dxf>
      <fill>
        <patternFill patternType="solid"/>
      </fill>
      <alignment horizontal="general" vertical="bottom" textRotation="0" wrapText="1" indent="0" justifyLastLine="0" shrinkToFit="0" readingOrder="0"/>
    </dxf>
    <dxf>
      <font>
        <strike val="0"/>
        <outline val="0"/>
        <shadow val="0"/>
        <u val="none"/>
        <vertAlign val="baseline"/>
        <sz val="10"/>
        <color auto="1"/>
        <name val="Calibri"/>
        <scheme val="minor"/>
      </font>
      <fill>
        <patternFill patternType="solid">
          <fgColor theme="0"/>
          <bgColor theme="5" tint="0.39997558519241921"/>
        </patternFill>
      </fill>
    </dxf>
    <dxf>
      <fill>
        <patternFill patternType="solid"/>
      </fill>
    </dxf>
    <dxf>
      <font>
        <strike val="0"/>
        <outline val="0"/>
        <shadow val="0"/>
        <u val="none"/>
        <vertAlign val="baseline"/>
        <sz val="10"/>
        <color auto="1"/>
        <name val="Calibri"/>
        <scheme val="minor"/>
      </font>
      <fill>
        <patternFill patternType="solid">
          <fgColor theme="0"/>
          <bgColor theme="5" tint="0.39997558519241921"/>
        </patternFill>
      </fill>
    </dxf>
    <dxf>
      <font>
        <b val="0"/>
        <i val="0"/>
        <strike val="0"/>
        <condense val="0"/>
        <extend val="0"/>
        <outline val="0"/>
        <shadow val="0"/>
        <u val="none"/>
        <vertAlign val="baseline"/>
        <sz val="10"/>
        <color auto="1"/>
        <name val="Calibri"/>
        <family val="2"/>
        <scheme val="minor"/>
      </font>
      <numFmt numFmtId="35" formatCode="_(* #,##0.00_);_(* \(#,##0.00\);_(* &quot;-&quot;??_);_(@_)"/>
      <fill>
        <patternFill patternType="solid">
          <fgColor theme="0"/>
          <bgColor theme="5" tint="0.39997558519241921"/>
        </patternFill>
      </fill>
      <border diagonalUp="0" diagonalDown="0">
        <left/>
        <right/>
        <top/>
        <bottom style="thin">
          <color indexed="64"/>
        </bottom>
      </border>
    </dxf>
    <dxf>
      <numFmt numFmtId="35" formatCode="_(* #,##0.00_);_(* \(#,##0.00\);_(* &quot;-&quot;??_);_(@_)"/>
      <fill>
        <patternFill patternType="solid"/>
      </fill>
    </dxf>
    <dxf>
      <font>
        <b val="0"/>
        <i val="0"/>
        <strike val="0"/>
        <condense val="0"/>
        <extend val="0"/>
        <outline val="0"/>
        <shadow val="0"/>
        <u val="none"/>
        <vertAlign val="baseline"/>
        <sz val="10"/>
        <color auto="1"/>
        <name val="Calibri"/>
        <family val="2"/>
        <scheme val="minor"/>
      </font>
      <numFmt numFmtId="35" formatCode="_(* #,##0.00_);_(* \(#,##0.00\);_(* &quot;-&quot;??_);_(@_)"/>
      <fill>
        <patternFill patternType="solid">
          <fgColor theme="0"/>
          <bgColor theme="5" tint="0.39997558519241921"/>
        </patternFill>
      </fill>
      <border diagonalUp="0" diagonalDown="0">
        <left/>
        <right/>
        <top/>
        <bottom style="thin">
          <color indexed="64"/>
        </bottom>
      </border>
    </dxf>
    <dxf>
      <numFmt numFmtId="35" formatCode="_(* #,##0.00_);_(* \(#,##0.00\);_(* &quot;-&quot;??_);_(@_)"/>
      <fill>
        <patternFill patternType="solid"/>
      </fill>
    </dxf>
    <dxf>
      <font>
        <b val="0"/>
        <i val="0"/>
        <strike val="0"/>
        <condense val="0"/>
        <extend val="0"/>
        <outline val="0"/>
        <shadow val="0"/>
        <u val="none"/>
        <vertAlign val="baseline"/>
        <sz val="10"/>
        <color auto="1"/>
        <name val="Calibri"/>
        <family val="2"/>
        <scheme val="minor"/>
      </font>
      <fill>
        <patternFill patternType="solid">
          <fgColor theme="0"/>
          <bgColor theme="5" tint="0.39997558519241921"/>
        </patternFill>
      </fill>
      <alignment horizontal="general" vertical="bottom" textRotation="0" wrapText="1" indent="0" justifyLastLine="0" shrinkToFit="0" readingOrder="0"/>
      <border diagonalUp="0" diagonalDown="0">
        <left/>
        <right/>
        <top/>
        <bottom style="thin">
          <color indexed="64"/>
        </bottom>
      </border>
    </dxf>
    <dxf>
      <fill>
        <patternFill patternType="solid"/>
      </fill>
      <alignment horizontal="general" vertical="bottom" textRotation="0" wrapText="1" indent="0" justifyLastLine="0" shrinkToFit="0" readingOrder="0"/>
    </dxf>
    <dxf>
      <font>
        <strike val="0"/>
        <outline val="0"/>
        <shadow val="0"/>
        <u val="none"/>
        <vertAlign val="baseline"/>
        <sz val="10"/>
        <color auto="1"/>
        <name val="Calibri"/>
        <scheme val="minor"/>
      </font>
      <fill>
        <patternFill patternType="solid">
          <fgColor theme="0"/>
          <bgColor theme="5" tint="0.39997558519241921"/>
        </patternFill>
      </fill>
    </dxf>
    <dxf>
      <fill>
        <patternFill patternType="solid"/>
      </fill>
    </dxf>
    <dxf>
      <font>
        <strike val="0"/>
        <outline val="0"/>
        <shadow val="0"/>
        <u val="none"/>
        <vertAlign val="baseline"/>
        <sz val="10"/>
        <color auto="1"/>
        <name val="Calibri"/>
        <scheme val="minor"/>
      </font>
      <fill>
        <patternFill patternType="solid">
          <fgColor theme="0"/>
          <bgColor theme="5" tint="0.39997558519241921"/>
        </patternFill>
      </fill>
    </dxf>
    <dxf>
      <font>
        <b val="0"/>
        <i val="0"/>
        <strike val="0"/>
        <condense val="0"/>
        <extend val="0"/>
        <outline val="0"/>
        <shadow val="0"/>
        <u val="none"/>
        <vertAlign val="baseline"/>
        <sz val="10"/>
        <color auto="1"/>
        <name val="Calibri"/>
        <family val="2"/>
        <scheme val="minor"/>
      </font>
      <numFmt numFmtId="35" formatCode="_(* #,##0.00_);_(* \(#,##0.00\);_(* &quot;-&quot;??_);_(@_)"/>
      <fill>
        <patternFill patternType="solid">
          <fgColor theme="0"/>
          <bgColor theme="4" tint="0.39997558519241921"/>
        </patternFill>
      </fill>
      <border diagonalUp="0" diagonalDown="0" outline="0">
        <left/>
        <right/>
        <top/>
        <bottom style="thin">
          <color indexed="64"/>
        </bottom>
      </border>
    </dxf>
    <dxf>
      <numFmt numFmtId="35" formatCode="_(* #,##0.00_);_(* \(#,##0.00\);_(* &quot;-&quot;??_);_(@_)"/>
      <fill>
        <patternFill patternType="solid"/>
      </fill>
    </dxf>
    <dxf>
      <font>
        <b val="0"/>
        <i val="0"/>
        <strike val="0"/>
        <condense val="0"/>
        <extend val="0"/>
        <outline val="0"/>
        <shadow val="0"/>
        <u val="none"/>
        <vertAlign val="baseline"/>
        <sz val="10"/>
        <color auto="1"/>
        <name val="Calibri"/>
        <family val="2"/>
        <scheme val="minor"/>
      </font>
      <numFmt numFmtId="35" formatCode="_(* #,##0.00_);_(* \(#,##0.00\);_(* &quot;-&quot;??_);_(@_)"/>
      <fill>
        <patternFill patternType="solid">
          <fgColor theme="0"/>
          <bgColor theme="4" tint="0.39997558519241921"/>
        </patternFill>
      </fill>
      <border diagonalUp="0" diagonalDown="0" outline="0">
        <left/>
        <right/>
        <top/>
        <bottom style="thin">
          <color indexed="64"/>
        </bottom>
      </border>
    </dxf>
    <dxf>
      <numFmt numFmtId="35" formatCode="_(* #,##0.00_);_(* \(#,##0.00\);_(* &quot;-&quot;??_);_(@_)"/>
      <fill>
        <patternFill patternType="solid"/>
      </fill>
    </dxf>
    <dxf>
      <font>
        <b val="0"/>
        <i val="0"/>
        <strike val="0"/>
        <condense val="0"/>
        <extend val="0"/>
        <outline val="0"/>
        <shadow val="0"/>
        <u val="none"/>
        <vertAlign val="baseline"/>
        <sz val="10"/>
        <color auto="1"/>
        <name val="Calibri"/>
        <family val="2"/>
        <scheme val="minor"/>
      </font>
      <fill>
        <patternFill patternType="solid">
          <fgColor theme="0"/>
          <bgColor theme="4" tint="0.39997558519241921"/>
        </patternFill>
      </fill>
      <alignment horizontal="general" vertical="bottom" textRotation="0" wrapText="1" indent="0" justifyLastLine="0" shrinkToFit="0" readingOrder="0"/>
      <border diagonalUp="0" diagonalDown="0" outline="0">
        <left/>
        <right/>
        <top/>
        <bottom style="thin">
          <color indexed="64"/>
        </bottom>
      </border>
    </dxf>
    <dxf>
      <fill>
        <patternFill patternType="solid"/>
      </fill>
      <alignment horizontal="general" vertical="bottom" textRotation="0" wrapText="1" indent="0" justifyLastLine="0" shrinkToFit="0" readingOrder="0"/>
    </dxf>
    <dxf>
      <fill>
        <patternFill patternType="solid">
          <fgColor theme="0"/>
          <bgColor theme="4" tint="0.39997558519241921"/>
        </patternFill>
      </fill>
    </dxf>
    <dxf>
      <fill>
        <patternFill patternType="solid"/>
      </fill>
    </dxf>
    <dxf>
      <fill>
        <patternFill patternType="solid">
          <fgColor theme="0"/>
          <bgColor theme="4" tint="0.39997558519241921"/>
        </patternFill>
      </fill>
    </dxf>
    <dxf>
      <font>
        <b val="0"/>
        <i val="0"/>
        <strike val="0"/>
        <condense val="0"/>
        <extend val="0"/>
        <outline val="0"/>
        <shadow val="0"/>
        <u val="none"/>
        <vertAlign val="baseline"/>
        <sz val="10"/>
        <color auto="1"/>
        <name val="Calibri"/>
        <family val="2"/>
        <scheme val="minor"/>
      </font>
      <numFmt numFmtId="35" formatCode="_(* #,##0.00_);_(* \(#,##0.00\);_(* &quot;-&quot;??_);_(@_)"/>
      <fill>
        <patternFill patternType="solid">
          <fgColor theme="0"/>
          <bgColor theme="4" tint="0.39997558519241921"/>
        </patternFill>
      </fill>
      <border diagonalUp="0" diagonalDown="0">
        <left/>
        <right/>
        <top/>
        <bottom style="thin">
          <color indexed="64"/>
        </bottom>
      </border>
    </dxf>
    <dxf>
      <numFmt numFmtId="35" formatCode="_(* #,##0.00_);_(* \(#,##0.00\);_(* &quot;-&quot;??_);_(@_)"/>
      <fill>
        <patternFill patternType="solid"/>
      </fill>
    </dxf>
    <dxf>
      <font>
        <b val="0"/>
        <i val="0"/>
        <strike val="0"/>
        <condense val="0"/>
        <extend val="0"/>
        <outline val="0"/>
        <shadow val="0"/>
        <u val="none"/>
        <vertAlign val="baseline"/>
        <sz val="10"/>
        <color auto="1"/>
        <name val="Calibri"/>
        <family val="2"/>
        <scheme val="minor"/>
      </font>
      <numFmt numFmtId="35" formatCode="_(* #,##0.00_);_(* \(#,##0.00\);_(* &quot;-&quot;??_);_(@_)"/>
      <fill>
        <patternFill patternType="solid">
          <fgColor theme="0"/>
          <bgColor theme="4" tint="0.39997558519241921"/>
        </patternFill>
      </fill>
      <border diagonalUp="0" diagonalDown="0">
        <left/>
        <right/>
        <top/>
        <bottom style="thin">
          <color indexed="64"/>
        </bottom>
      </border>
    </dxf>
    <dxf>
      <numFmt numFmtId="35" formatCode="_(* #,##0.00_);_(* \(#,##0.00\);_(* &quot;-&quot;??_);_(@_)"/>
      <fill>
        <patternFill patternType="solid"/>
      </fill>
    </dxf>
    <dxf>
      <font>
        <b val="0"/>
        <i val="0"/>
        <strike val="0"/>
        <condense val="0"/>
        <extend val="0"/>
        <outline val="0"/>
        <shadow val="0"/>
        <u val="none"/>
        <vertAlign val="baseline"/>
        <sz val="10"/>
        <color auto="1"/>
        <name val="Calibri"/>
        <family val="2"/>
        <scheme val="minor"/>
      </font>
      <fill>
        <patternFill patternType="solid">
          <fgColor theme="0"/>
          <bgColor theme="4" tint="0.39997558519241921"/>
        </patternFill>
      </fill>
      <alignment horizontal="general" vertical="bottom" textRotation="0" wrapText="1" indent="0" justifyLastLine="0" shrinkToFit="0" readingOrder="0"/>
      <border diagonalUp="0" diagonalDown="0">
        <left/>
        <right/>
        <top/>
        <bottom style="thin">
          <color indexed="64"/>
        </bottom>
      </border>
    </dxf>
    <dxf>
      <fill>
        <patternFill patternType="solid"/>
      </fill>
      <alignment horizontal="general" vertical="bottom" textRotation="0" wrapText="1" indent="0" justifyLastLine="0" shrinkToFit="0" readingOrder="0"/>
    </dxf>
    <dxf>
      <fill>
        <patternFill patternType="solid">
          <fgColor theme="0"/>
          <bgColor theme="4" tint="0.39997558519241921"/>
        </patternFill>
      </fill>
    </dxf>
    <dxf>
      <fill>
        <patternFill patternType="solid"/>
      </fill>
    </dxf>
    <dxf>
      <fill>
        <patternFill patternType="solid">
          <fgColor theme="0"/>
          <bgColor theme="4" tint="0.399975585192419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Revenue</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'Weather - Seasonal Adjustments'!$H$9:$J$9</c:f>
              <c:numCache>
                <c:formatCode>yyyy</c:formatCode>
                <c:ptCount val="3"/>
                <c:pt idx="0">
                  <c:v>0</c:v>
                </c:pt>
                <c:pt idx="1">
                  <c:v>366</c:v>
                </c:pt>
                <c:pt idx="2">
                  <c:v>732</c:v>
                </c:pt>
              </c:numCache>
            </c:numRef>
          </c:cat>
          <c:val>
            <c:numRef>
              <c:f>'Weather - Seasonal Adjustments'!$H$22:$J$22</c:f>
              <c:numCache>
                <c:formatCode>_("$"* #,##0.00_);_("$"* \(#,##0.00\);_("$"* "-"??_);_(@_)</c:formatCode>
                <c:ptCount val="3"/>
                <c:pt idx="0">
                  <c:v>0</c:v>
                </c:pt>
                <c:pt idx="1">
                  <c:v>0</c:v>
                </c:pt>
                <c:pt idx="2">
                  <c:v>0</c:v>
                </c:pt>
              </c:numCache>
            </c:numRef>
          </c:val>
          <c:extLst>
            <c:ext xmlns:c16="http://schemas.microsoft.com/office/drawing/2014/chart" uri="{C3380CC4-5D6E-409C-BE32-E72D297353CC}">
              <c16:uniqueId val="{00000000-899C-446A-9EF3-CC16AB3170D3}"/>
            </c:ext>
          </c:extLst>
        </c:ser>
        <c:dLbls>
          <c:showLegendKey val="0"/>
          <c:showVal val="0"/>
          <c:showCatName val="0"/>
          <c:showSerName val="0"/>
          <c:showPercent val="0"/>
          <c:showBubbleSize val="0"/>
        </c:dLbls>
        <c:gapWidth val="100"/>
        <c:overlap val="-24"/>
        <c:axId val="717780456"/>
        <c:axId val="717776192"/>
      </c:barChart>
      <c:dateAx>
        <c:axId val="717780456"/>
        <c:scaling>
          <c:orientation val="minMax"/>
        </c:scaling>
        <c:delete val="0"/>
        <c:axPos val="b"/>
        <c:numFmt formatCode="yyyy" sourceLinked="1"/>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17776192"/>
        <c:crosses val="autoZero"/>
        <c:auto val="1"/>
        <c:lblOffset val="100"/>
        <c:baseTimeUnit val="years"/>
      </c:dateAx>
      <c:valAx>
        <c:axId val="717776192"/>
        <c:scaling>
          <c:orientation val="minMax"/>
        </c:scaling>
        <c:delete val="0"/>
        <c:axPos val="l"/>
        <c:majorGridlines>
          <c:spPr>
            <a:ln w="9525" cap="flat" cmpd="sng" algn="ctr">
              <a:solidFill>
                <a:schemeClr val="lt1">
                  <a:lumMod val="95000"/>
                  <a:alpha val="10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177804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Profit</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'Profit Projection'!$I$4:$K$4</c:f>
              <c:numCache>
                <c:formatCode>yyyy</c:formatCode>
                <c:ptCount val="3"/>
                <c:pt idx="0">
                  <c:v>0</c:v>
                </c:pt>
                <c:pt idx="1">
                  <c:v>366</c:v>
                </c:pt>
                <c:pt idx="2">
                  <c:v>732</c:v>
                </c:pt>
              </c:numCache>
            </c:numRef>
          </c:cat>
          <c:val>
            <c:numRef>
              <c:f>'Profit Projection'!$I$9:$K$9</c:f>
              <c:numCache>
                <c:formatCode>_("$"* #,##0.00_);_("$"* \(#,##0.00\);_("$"* "-"??_);_(@_)</c:formatCode>
                <c:ptCount val="3"/>
                <c:pt idx="0">
                  <c:v>-120008.33</c:v>
                </c:pt>
                <c:pt idx="1">
                  <c:v>-120008.33</c:v>
                </c:pt>
                <c:pt idx="2">
                  <c:v>-120008.33</c:v>
                </c:pt>
              </c:numCache>
            </c:numRef>
          </c:val>
          <c:extLst>
            <c:ext xmlns:c16="http://schemas.microsoft.com/office/drawing/2014/chart" uri="{C3380CC4-5D6E-409C-BE32-E72D297353CC}">
              <c16:uniqueId val="{00000000-9939-4C9F-B41B-86E7DD6CE3C6}"/>
            </c:ext>
          </c:extLst>
        </c:ser>
        <c:dLbls>
          <c:showLegendKey val="0"/>
          <c:showVal val="0"/>
          <c:showCatName val="0"/>
          <c:showSerName val="0"/>
          <c:showPercent val="0"/>
          <c:showBubbleSize val="0"/>
        </c:dLbls>
        <c:gapWidth val="100"/>
        <c:overlap val="-24"/>
        <c:axId val="823521272"/>
        <c:axId val="823519304"/>
      </c:barChart>
      <c:dateAx>
        <c:axId val="823521272"/>
        <c:scaling>
          <c:orientation val="minMax"/>
        </c:scaling>
        <c:delete val="0"/>
        <c:axPos val="b"/>
        <c:numFmt formatCode="yyyy" sourceLinked="1"/>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23519304"/>
        <c:crosses val="autoZero"/>
        <c:auto val="1"/>
        <c:lblOffset val="100"/>
        <c:baseTimeUnit val="years"/>
      </c:dateAx>
      <c:valAx>
        <c:axId val="823519304"/>
        <c:scaling>
          <c:orientation val="minMax"/>
        </c:scaling>
        <c:delete val="0"/>
        <c:axPos val="l"/>
        <c:majorGridlines>
          <c:spPr>
            <a:ln w="9525" cap="flat" cmpd="sng" algn="ctr">
              <a:solidFill>
                <a:schemeClr val="lt1">
                  <a:lumMod val="95000"/>
                  <a:alpha val="10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235212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Expenses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spPr>
            <a:solidFill>
              <a:srgbClr val="C00000"/>
            </a:solidFill>
            <a:ln>
              <a:noFill/>
            </a:ln>
            <a:effectLst>
              <a:outerShdw blurRad="57150" dist="19050" dir="5400000" algn="ctr" rotWithShape="0">
                <a:srgbClr val="000000">
                  <a:alpha val="63000"/>
                </a:srgbClr>
              </a:outerShdw>
            </a:effectLst>
          </c:spPr>
          <c:invertIfNegative val="0"/>
          <c:cat>
            <c:numRef>
              <c:f>'Profit Projection'!$I$4:$K$4</c:f>
              <c:numCache>
                <c:formatCode>yyyy</c:formatCode>
                <c:ptCount val="3"/>
                <c:pt idx="0">
                  <c:v>0</c:v>
                </c:pt>
                <c:pt idx="1">
                  <c:v>366</c:v>
                </c:pt>
                <c:pt idx="2">
                  <c:v>732</c:v>
                </c:pt>
              </c:numCache>
            </c:numRef>
          </c:cat>
          <c:val>
            <c:numRef>
              <c:f>'Profit Projection'!$I$8:$K$8</c:f>
              <c:numCache>
                <c:formatCode>_("$"* #,##0.00_);_("$"* \(#,##0.00\);_("$"* "-"??_);_(@_)</c:formatCode>
                <c:ptCount val="3"/>
                <c:pt idx="0">
                  <c:v>120008.33</c:v>
                </c:pt>
                <c:pt idx="1">
                  <c:v>120008.33</c:v>
                </c:pt>
                <c:pt idx="2">
                  <c:v>120008.33</c:v>
                </c:pt>
              </c:numCache>
            </c:numRef>
          </c:val>
          <c:extLst>
            <c:ext xmlns:c16="http://schemas.microsoft.com/office/drawing/2014/chart" uri="{C3380CC4-5D6E-409C-BE32-E72D297353CC}">
              <c16:uniqueId val="{00000000-1E22-4C12-B833-2AE072D9CECB}"/>
            </c:ext>
          </c:extLst>
        </c:ser>
        <c:dLbls>
          <c:showLegendKey val="0"/>
          <c:showVal val="0"/>
          <c:showCatName val="0"/>
          <c:showSerName val="0"/>
          <c:showPercent val="0"/>
          <c:showBubbleSize val="0"/>
        </c:dLbls>
        <c:gapWidth val="100"/>
        <c:overlap val="-24"/>
        <c:axId val="818935312"/>
        <c:axId val="818939904"/>
      </c:barChart>
      <c:dateAx>
        <c:axId val="818935312"/>
        <c:scaling>
          <c:orientation val="minMax"/>
        </c:scaling>
        <c:delete val="0"/>
        <c:axPos val="b"/>
        <c:numFmt formatCode="yyyy" sourceLinked="1"/>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18939904"/>
        <c:crosses val="autoZero"/>
        <c:auto val="1"/>
        <c:lblOffset val="100"/>
        <c:baseTimeUnit val="years"/>
      </c:dateAx>
      <c:valAx>
        <c:axId val="818939904"/>
        <c:scaling>
          <c:orientation val="minMax"/>
        </c:scaling>
        <c:delete val="0"/>
        <c:axPos val="l"/>
        <c:majorGridlines>
          <c:spPr>
            <a:ln w="9525" cap="flat" cmpd="sng" algn="ctr">
              <a:solidFill>
                <a:schemeClr val="lt1">
                  <a:lumMod val="95000"/>
                  <a:alpha val="10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18935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3 Year Sales Forecast</a:t>
            </a:r>
          </a:p>
        </c:rich>
      </c:tx>
      <c:overlay val="0"/>
      <c:spPr>
        <a:solidFill>
          <a:schemeClr val="accent1">
            <a:lumMod val="75000"/>
          </a:schemeClr>
        </a:solid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stacked"/>
        <c:varyColors val="0"/>
        <c:ser>
          <c:idx val="0"/>
          <c:order val="0"/>
          <c:tx>
            <c:strRef>
              <c:f>'3 Year Product Mix Summary'!$A$2</c:f>
              <c:strCache>
                <c:ptCount val="1"/>
                <c:pt idx="0">
                  <c:v>#REF!</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Summary'!$B$2:$D$2</c:f>
              <c:numCache>
                <c:formatCode>_("$"* #,##0.00_);_("$"* \(#,##0.00\);_("$"* "-"??_);_(@_)</c:formatCode>
                <c:ptCount val="3"/>
                <c:pt idx="0">
                  <c:v>0</c:v>
                </c:pt>
                <c:pt idx="1">
                  <c:v>0</c:v>
                </c:pt>
                <c:pt idx="2">
                  <c:v>0</c:v>
                </c:pt>
              </c:numCache>
            </c:numRef>
          </c:val>
          <c:extLst>
            <c:ext xmlns:c16="http://schemas.microsoft.com/office/drawing/2014/chart" uri="{C3380CC4-5D6E-409C-BE32-E72D297353CC}">
              <c16:uniqueId val="{00000000-2791-477D-AECF-58854384D694}"/>
            </c:ext>
          </c:extLst>
        </c:ser>
        <c:ser>
          <c:idx val="1"/>
          <c:order val="1"/>
          <c:tx>
            <c:strRef>
              <c:f>'3 Year Product Mix Summary'!$A$3</c:f>
              <c:strCache>
                <c:ptCount val="1"/>
                <c:pt idx="0">
                  <c:v>#REF!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Summary'!$B$3:$D$3</c:f>
              <c:numCache>
                <c:formatCode>_("$"* #,##0.00_);_("$"* \(#,##0.00\);_("$"* "-"??_);_(@_)</c:formatCode>
                <c:ptCount val="3"/>
                <c:pt idx="0">
                  <c:v>0</c:v>
                </c:pt>
                <c:pt idx="1">
                  <c:v>0</c:v>
                </c:pt>
                <c:pt idx="2">
                  <c:v>0</c:v>
                </c:pt>
              </c:numCache>
            </c:numRef>
          </c:val>
          <c:extLst>
            <c:ext xmlns:c16="http://schemas.microsoft.com/office/drawing/2014/chart" uri="{C3380CC4-5D6E-409C-BE32-E72D297353CC}">
              <c16:uniqueId val="{00000001-2791-477D-AECF-58854384D694}"/>
            </c:ext>
          </c:extLst>
        </c:ser>
        <c:ser>
          <c:idx val="2"/>
          <c:order val="2"/>
          <c:tx>
            <c:strRef>
              <c:f>'3 Year Product Mix Summary'!$A$4</c:f>
              <c:strCache>
                <c:ptCount val="1"/>
                <c:pt idx="0">
                  <c:v>#REF!</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Summary'!$B$4:$D$4</c:f>
              <c:numCache>
                <c:formatCode>_("$"* #,##0.00_);_("$"* \(#,##0.00\);_("$"* "-"??_);_(@_)</c:formatCode>
                <c:ptCount val="3"/>
                <c:pt idx="0">
                  <c:v>0</c:v>
                </c:pt>
                <c:pt idx="1">
                  <c:v>0</c:v>
                </c:pt>
                <c:pt idx="2">
                  <c:v>0</c:v>
                </c:pt>
              </c:numCache>
            </c:numRef>
          </c:val>
          <c:extLst>
            <c:ext xmlns:c16="http://schemas.microsoft.com/office/drawing/2014/chart" uri="{C3380CC4-5D6E-409C-BE32-E72D297353CC}">
              <c16:uniqueId val="{00000002-2791-477D-AECF-58854384D694}"/>
            </c:ext>
          </c:extLst>
        </c:ser>
        <c:ser>
          <c:idx val="3"/>
          <c:order val="3"/>
          <c:tx>
            <c:strRef>
              <c:f>'3 Year Product Mix Summary'!$A$5</c:f>
              <c:strCache>
                <c:ptCount val="1"/>
                <c:pt idx="0">
                  <c:v>#REF!</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Summary'!$B$5:$D$5</c:f>
              <c:numCache>
                <c:formatCode>_("$"* #,##0.00_);_("$"* \(#,##0.00\);_("$"* "-"??_);_(@_)</c:formatCode>
                <c:ptCount val="3"/>
                <c:pt idx="0">
                  <c:v>0</c:v>
                </c:pt>
                <c:pt idx="1">
                  <c:v>0</c:v>
                </c:pt>
                <c:pt idx="2">
                  <c:v>0</c:v>
                </c:pt>
              </c:numCache>
            </c:numRef>
          </c:val>
          <c:extLst>
            <c:ext xmlns:c16="http://schemas.microsoft.com/office/drawing/2014/chart" uri="{C3380CC4-5D6E-409C-BE32-E72D297353CC}">
              <c16:uniqueId val="{00000003-2791-477D-AECF-58854384D694}"/>
            </c:ext>
          </c:extLst>
        </c:ser>
        <c:ser>
          <c:idx val="4"/>
          <c:order val="4"/>
          <c:tx>
            <c:strRef>
              <c:f>'3 Year Product Mix Summary'!$A$6</c:f>
              <c:strCache>
                <c:ptCount val="1"/>
                <c:pt idx="0">
                  <c:v>#REF!</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Summary'!$B$6:$D$6</c:f>
            </c:numRef>
          </c:val>
          <c:extLst>
            <c:ext xmlns:c16="http://schemas.microsoft.com/office/drawing/2014/chart" uri="{C3380CC4-5D6E-409C-BE32-E72D297353CC}">
              <c16:uniqueId val="{00000004-2791-477D-AECF-58854384D694}"/>
            </c:ext>
          </c:extLst>
        </c:ser>
        <c:ser>
          <c:idx val="5"/>
          <c:order val="5"/>
          <c:tx>
            <c:strRef>
              <c:f>'3 Year Product Mix Summary'!$A$7</c:f>
              <c:strCache>
                <c:ptCount val="1"/>
                <c:pt idx="0">
                  <c:v>#REF!</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Summary'!$B$7:$D$7</c:f>
            </c:numRef>
          </c:val>
          <c:extLst>
            <c:ext xmlns:c16="http://schemas.microsoft.com/office/drawing/2014/chart" uri="{C3380CC4-5D6E-409C-BE32-E72D297353CC}">
              <c16:uniqueId val="{00000005-2791-477D-AECF-58854384D694}"/>
            </c:ext>
          </c:extLst>
        </c:ser>
        <c:ser>
          <c:idx val="6"/>
          <c:order val="6"/>
          <c:tx>
            <c:strRef>
              <c:f>'3 Year Product Mix Summary'!$A$8</c:f>
              <c:strCache>
                <c:ptCount val="1"/>
                <c:pt idx="0">
                  <c:v>#REF!</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Summary'!$B$8:$D$8</c:f>
            </c:numRef>
          </c:val>
          <c:extLst>
            <c:ext xmlns:c16="http://schemas.microsoft.com/office/drawing/2014/chart" uri="{C3380CC4-5D6E-409C-BE32-E72D297353CC}">
              <c16:uniqueId val="{00000006-2791-477D-AECF-58854384D694}"/>
            </c:ext>
          </c:extLst>
        </c:ser>
        <c:ser>
          <c:idx val="7"/>
          <c:order val="7"/>
          <c:tx>
            <c:strRef>
              <c:f>'3 Year Product Mix Summary'!$A$9</c:f>
              <c:strCache>
                <c:ptCount val="1"/>
                <c:pt idx="0">
                  <c:v>#REF!</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Summary'!$B$9:$D$9</c:f>
            </c:numRef>
          </c:val>
          <c:extLst>
            <c:ext xmlns:c16="http://schemas.microsoft.com/office/drawing/2014/chart" uri="{C3380CC4-5D6E-409C-BE32-E72D297353CC}">
              <c16:uniqueId val="{00000007-2791-477D-AECF-58854384D694}"/>
            </c:ext>
          </c:extLst>
        </c:ser>
        <c:ser>
          <c:idx val="8"/>
          <c:order val="8"/>
          <c:tx>
            <c:strRef>
              <c:f>'3 Year Product Mix Summary'!$A$10</c:f>
              <c:strCache>
                <c:ptCount val="1"/>
                <c:pt idx="0">
                  <c:v>#REF!</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Summary'!$B$10:$D$10</c:f>
            </c:numRef>
          </c:val>
          <c:extLst>
            <c:ext xmlns:c16="http://schemas.microsoft.com/office/drawing/2014/chart" uri="{C3380CC4-5D6E-409C-BE32-E72D297353CC}">
              <c16:uniqueId val="{00000008-2791-477D-AECF-58854384D694}"/>
            </c:ext>
          </c:extLst>
        </c:ser>
        <c:ser>
          <c:idx val="9"/>
          <c:order val="9"/>
          <c:tx>
            <c:strRef>
              <c:f>'3 Year Product Mix Summary'!$A$11</c:f>
              <c:strCache>
                <c:ptCount val="1"/>
                <c:pt idx="0">
                  <c:v>#REF!</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Summary'!$B$11:$D$11</c:f>
            </c:numRef>
          </c:val>
          <c:extLst>
            <c:ext xmlns:c16="http://schemas.microsoft.com/office/drawing/2014/chart" uri="{C3380CC4-5D6E-409C-BE32-E72D297353CC}">
              <c16:uniqueId val="{00000009-2791-477D-AECF-58854384D694}"/>
            </c:ext>
          </c:extLst>
        </c:ser>
        <c:ser>
          <c:idx val="10"/>
          <c:order val="10"/>
          <c:tx>
            <c:strRef>
              <c:f>'3 Year Product Mix Summary'!$A$12</c:f>
              <c:strCache>
                <c:ptCount val="1"/>
                <c:pt idx="0">
                  <c:v>#REF!</c:v>
                </c:pt>
              </c:strCache>
              <c:extLst xmlns:c15="http://schemas.microsoft.com/office/drawing/2012/chart"/>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extLst xmlns:c15="http://schemas.microsoft.com/office/drawing/2012/chart"/>
            </c:strRef>
          </c:cat>
          <c:val>
            <c:numRef>
              <c:f>'3 Year Product Mix Summary'!$B$12:$D$12</c:f>
              <c:extLst xmlns:c15="http://schemas.microsoft.com/office/drawing/2012/chart"/>
            </c:numRef>
          </c:val>
          <c:extLst xmlns:c15="http://schemas.microsoft.com/office/drawing/2012/chart">
            <c:ext xmlns:c16="http://schemas.microsoft.com/office/drawing/2014/chart" uri="{C3380CC4-5D6E-409C-BE32-E72D297353CC}">
              <c16:uniqueId val="{0000000A-2791-477D-AECF-58854384D694}"/>
            </c:ext>
          </c:extLst>
        </c:ser>
        <c:ser>
          <c:idx val="11"/>
          <c:order val="11"/>
          <c:tx>
            <c:strRef>
              <c:f>'3 Year Product Mix Summary'!$A$13</c:f>
              <c:strCache>
                <c:ptCount val="1"/>
                <c:pt idx="0">
                  <c:v>#REF!</c:v>
                </c:pt>
              </c:strCache>
              <c:extLst xmlns:c15="http://schemas.microsoft.com/office/drawing/2012/chart"/>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extLst xmlns:c15="http://schemas.microsoft.com/office/drawing/2012/chart"/>
            </c:strRef>
          </c:cat>
          <c:val>
            <c:numRef>
              <c:f>'3 Year Product Mix Summary'!$B$13:$D$13</c:f>
              <c:extLst xmlns:c15="http://schemas.microsoft.com/office/drawing/2012/chart"/>
            </c:numRef>
          </c:val>
          <c:extLst xmlns:c15="http://schemas.microsoft.com/office/drawing/2012/chart">
            <c:ext xmlns:c16="http://schemas.microsoft.com/office/drawing/2014/chart" uri="{C3380CC4-5D6E-409C-BE32-E72D297353CC}">
              <c16:uniqueId val="{0000000B-2791-477D-AECF-58854384D694}"/>
            </c:ext>
          </c:extLst>
        </c:ser>
        <c:ser>
          <c:idx val="12"/>
          <c:order val="12"/>
          <c:tx>
            <c:strRef>
              <c:f>'3 Year Product Mix Summary'!$A$14</c:f>
              <c:strCache>
                <c:ptCount val="1"/>
                <c:pt idx="0">
                  <c:v>#REF!</c:v>
                </c:pt>
              </c:strCache>
              <c:extLst xmlns:c15="http://schemas.microsoft.com/office/drawing/2012/chart"/>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extLst xmlns:c15="http://schemas.microsoft.com/office/drawing/2012/chart"/>
            </c:strRef>
          </c:cat>
          <c:val>
            <c:numRef>
              <c:f>'3 Year Product Mix Summary'!$B$14:$D$14</c:f>
              <c:extLst xmlns:c15="http://schemas.microsoft.com/office/drawing/2012/chart"/>
            </c:numRef>
          </c:val>
          <c:extLst xmlns:c15="http://schemas.microsoft.com/office/drawing/2012/chart">
            <c:ext xmlns:c16="http://schemas.microsoft.com/office/drawing/2014/chart" uri="{C3380CC4-5D6E-409C-BE32-E72D297353CC}">
              <c16:uniqueId val="{0000000C-2791-477D-AECF-58854384D694}"/>
            </c:ext>
          </c:extLst>
        </c:ser>
        <c:ser>
          <c:idx val="13"/>
          <c:order val="13"/>
          <c:tx>
            <c:strRef>
              <c:f>'3 Year Product Mix Summary'!$A$15</c:f>
              <c:strCache>
                <c:ptCount val="1"/>
                <c:pt idx="0">
                  <c:v>#REF!</c:v>
                </c:pt>
              </c:strCache>
              <c:extLst xmlns:c15="http://schemas.microsoft.com/office/drawing/2012/chart"/>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extLst xmlns:c15="http://schemas.microsoft.com/office/drawing/2012/chart"/>
            </c:strRef>
          </c:cat>
          <c:val>
            <c:numRef>
              <c:f>'3 Year Product Mix Summary'!$B$15:$D$15</c:f>
              <c:extLst xmlns:c15="http://schemas.microsoft.com/office/drawing/2012/chart"/>
            </c:numRef>
          </c:val>
          <c:extLst xmlns:c15="http://schemas.microsoft.com/office/drawing/2012/chart">
            <c:ext xmlns:c16="http://schemas.microsoft.com/office/drawing/2014/chart" uri="{C3380CC4-5D6E-409C-BE32-E72D297353CC}">
              <c16:uniqueId val="{0000000D-2791-477D-AECF-58854384D694}"/>
            </c:ext>
          </c:extLst>
        </c:ser>
        <c:ser>
          <c:idx val="14"/>
          <c:order val="14"/>
          <c:tx>
            <c:strRef>
              <c:f>'3 Year Product Mix Summary'!$A$16</c:f>
              <c:strCache>
                <c:ptCount val="1"/>
                <c:pt idx="0">
                  <c:v>#REF!</c:v>
                </c:pt>
              </c:strCache>
              <c:extLst xmlns:c15="http://schemas.microsoft.com/office/drawing/2012/chart"/>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extLst xmlns:c15="http://schemas.microsoft.com/office/drawing/2012/chart"/>
            </c:strRef>
          </c:cat>
          <c:val>
            <c:numRef>
              <c:f>'3 Year Product Mix Summary'!$B$16:$D$16</c:f>
              <c:extLst xmlns:c15="http://schemas.microsoft.com/office/drawing/2012/chart"/>
            </c:numRef>
          </c:val>
          <c:extLst xmlns:c15="http://schemas.microsoft.com/office/drawing/2012/chart">
            <c:ext xmlns:c16="http://schemas.microsoft.com/office/drawing/2014/chart" uri="{C3380CC4-5D6E-409C-BE32-E72D297353CC}">
              <c16:uniqueId val="{0000000E-2791-477D-AECF-58854384D694}"/>
            </c:ext>
          </c:extLst>
        </c:ser>
        <c:ser>
          <c:idx val="15"/>
          <c:order val="15"/>
          <c:tx>
            <c:strRef>
              <c:f>'3 Year Product Mix Summary'!$A$17</c:f>
              <c:strCache>
                <c:ptCount val="1"/>
                <c:pt idx="0">
                  <c:v>#REF!</c:v>
                </c:pt>
              </c:strCache>
              <c:extLst xmlns:c15="http://schemas.microsoft.com/office/drawing/2012/chart"/>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extLst xmlns:c15="http://schemas.microsoft.com/office/drawing/2012/chart"/>
            </c:strRef>
          </c:cat>
          <c:val>
            <c:numRef>
              <c:f>'3 Year Product Mix Summary'!$B$17:$D$17</c:f>
              <c:extLst xmlns:c15="http://schemas.microsoft.com/office/drawing/2012/chart"/>
            </c:numRef>
          </c:val>
          <c:extLst xmlns:c15="http://schemas.microsoft.com/office/drawing/2012/chart">
            <c:ext xmlns:c16="http://schemas.microsoft.com/office/drawing/2014/chart" uri="{C3380CC4-5D6E-409C-BE32-E72D297353CC}">
              <c16:uniqueId val="{0000000F-2791-477D-AECF-58854384D694}"/>
            </c:ext>
          </c:extLst>
        </c:ser>
        <c:ser>
          <c:idx val="16"/>
          <c:order val="16"/>
          <c:tx>
            <c:strRef>
              <c:f>'3 Year Product Mix Summary'!$A$18</c:f>
              <c:strCache>
                <c:ptCount val="1"/>
                <c:pt idx="0">
                  <c:v>#REF!</c:v>
                </c:pt>
              </c:strCache>
              <c:extLst xmlns:c15="http://schemas.microsoft.com/office/drawing/2012/chart"/>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extLst xmlns:c15="http://schemas.microsoft.com/office/drawing/2012/chart"/>
            </c:strRef>
          </c:cat>
          <c:val>
            <c:numRef>
              <c:f>'3 Year Product Mix Summary'!$B$18:$D$18</c:f>
              <c:extLst xmlns:c15="http://schemas.microsoft.com/office/drawing/2012/chart"/>
            </c:numRef>
          </c:val>
          <c:extLst xmlns:c15="http://schemas.microsoft.com/office/drawing/2012/chart">
            <c:ext xmlns:c16="http://schemas.microsoft.com/office/drawing/2014/chart" uri="{C3380CC4-5D6E-409C-BE32-E72D297353CC}">
              <c16:uniqueId val="{00000010-2791-477D-AECF-58854384D694}"/>
            </c:ext>
          </c:extLst>
        </c:ser>
        <c:ser>
          <c:idx val="17"/>
          <c:order val="17"/>
          <c:tx>
            <c:strRef>
              <c:f>'3 Year Product Mix Summary'!$A$19</c:f>
              <c:strCache>
                <c:ptCount val="1"/>
                <c:pt idx="0">
                  <c:v>#REF!</c:v>
                </c:pt>
              </c:strCache>
              <c:extLst xmlns:c15="http://schemas.microsoft.com/office/drawing/2012/chart"/>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extLst xmlns:c15="http://schemas.microsoft.com/office/drawing/2012/chart"/>
            </c:strRef>
          </c:cat>
          <c:val>
            <c:numRef>
              <c:f>'3 Year Product Mix Summary'!$B$19:$D$19</c:f>
              <c:extLst xmlns:c15="http://schemas.microsoft.com/office/drawing/2012/chart"/>
            </c:numRef>
          </c:val>
          <c:extLst xmlns:c15="http://schemas.microsoft.com/office/drawing/2012/chart">
            <c:ext xmlns:c16="http://schemas.microsoft.com/office/drawing/2014/chart" uri="{C3380CC4-5D6E-409C-BE32-E72D297353CC}">
              <c16:uniqueId val="{00000011-2791-477D-AECF-58854384D694}"/>
            </c:ext>
          </c:extLst>
        </c:ser>
        <c:ser>
          <c:idx val="18"/>
          <c:order val="18"/>
          <c:tx>
            <c:strRef>
              <c:f>'3 Year Product Mix Summary'!$A$20</c:f>
              <c:strCache>
                <c:ptCount val="1"/>
                <c:pt idx="0">
                  <c:v>#REF!</c:v>
                </c:pt>
              </c:strCache>
              <c:extLst xmlns:c15="http://schemas.microsoft.com/office/drawing/2012/chart"/>
            </c:strRef>
          </c:tx>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extLst xmlns:c15="http://schemas.microsoft.com/office/drawing/2012/chart"/>
            </c:strRef>
          </c:cat>
          <c:val>
            <c:numRef>
              <c:f>'3 Year Product Mix Summary'!$B$20:$D$20</c:f>
              <c:extLst xmlns:c15="http://schemas.microsoft.com/office/drawing/2012/chart"/>
            </c:numRef>
          </c:val>
          <c:extLst xmlns:c15="http://schemas.microsoft.com/office/drawing/2012/chart">
            <c:ext xmlns:c16="http://schemas.microsoft.com/office/drawing/2014/chart" uri="{C3380CC4-5D6E-409C-BE32-E72D297353CC}">
              <c16:uniqueId val="{00000012-2791-477D-AECF-58854384D694}"/>
            </c:ext>
          </c:extLst>
        </c:ser>
        <c:ser>
          <c:idx val="19"/>
          <c:order val="19"/>
          <c:tx>
            <c:strRef>
              <c:f>'3 Year Product Mix Summary'!$A$21</c:f>
              <c:strCache>
                <c:ptCount val="1"/>
                <c:pt idx="0">
                  <c:v>#REF!</c:v>
                </c:pt>
              </c:strCache>
              <c:extLst xmlns:c15="http://schemas.microsoft.com/office/drawing/2012/chart"/>
            </c:strRef>
          </c:tx>
          <c:spPr>
            <a:gradFill rotWithShape="1">
              <a:gsLst>
                <a:gs pos="0">
                  <a:schemeClr val="accent2">
                    <a:lumMod val="80000"/>
                    <a:satMod val="103000"/>
                    <a:lumMod val="102000"/>
                    <a:tint val="94000"/>
                  </a:schemeClr>
                </a:gs>
                <a:gs pos="50000">
                  <a:schemeClr val="accent2">
                    <a:lumMod val="80000"/>
                    <a:satMod val="110000"/>
                    <a:lumMod val="100000"/>
                    <a:shade val="100000"/>
                  </a:schemeClr>
                </a:gs>
                <a:gs pos="100000">
                  <a:schemeClr val="accent2">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extLst xmlns:c15="http://schemas.microsoft.com/office/drawing/2012/chart"/>
            </c:strRef>
          </c:cat>
          <c:val>
            <c:numRef>
              <c:f>'3 Year Product Mix Summary'!$B$21:$D$21</c:f>
              <c:extLst xmlns:c15="http://schemas.microsoft.com/office/drawing/2012/chart"/>
            </c:numRef>
          </c:val>
          <c:extLst xmlns:c15="http://schemas.microsoft.com/office/drawing/2012/chart">
            <c:ext xmlns:c16="http://schemas.microsoft.com/office/drawing/2014/chart" uri="{C3380CC4-5D6E-409C-BE32-E72D297353CC}">
              <c16:uniqueId val="{00000013-2791-477D-AECF-58854384D694}"/>
            </c:ext>
          </c:extLst>
        </c:ser>
        <c:ser>
          <c:idx val="20"/>
          <c:order val="20"/>
          <c:tx>
            <c:strRef>
              <c:f>'3 Year Product Mix Summary'!$A$22</c:f>
              <c:strCache>
                <c:ptCount val="1"/>
                <c:pt idx="0">
                  <c:v>#REF!</c:v>
                </c:pt>
              </c:strCache>
              <c:extLst xmlns:c15="http://schemas.microsoft.com/office/drawing/2012/chart"/>
            </c:strRef>
          </c:tx>
          <c:spPr>
            <a:gradFill rotWithShape="1">
              <a:gsLst>
                <a:gs pos="0">
                  <a:schemeClr val="accent3">
                    <a:lumMod val="80000"/>
                    <a:satMod val="103000"/>
                    <a:lumMod val="102000"/>
                    <a:tint val="94000"/>
                  </a:schemeClr>
                </a:gs>
                <a:gs pos="50000">
                  <a:schemeClr val="accent3">
                    <a:lumMod val="80000"/>
                    <a:satMod val="110000"/>
                    <a:lumMod val="100000"/>
                    <a:shade val="100000"/>
                  </a:schemeClr>
                </a:gs>
                <a:gs pos="100000">
                  <a:schemeClr val="accent3">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extLst xmlns:c15="http://schemas.microsoft.com/office/drawing/2012/chart"/>
            </c:strRef>
          </c:cat>
          <c:val>
            <c:numRef>
              <c:f>'3 Year Product Mix Summary'!$B$22:$D$22</c:f>
              <c:extLst xmlns:c15="http://schemas.microsoft.com/office/drawing/2012/chart"/>
            </c:numRef>
          </c:val>
          <c:extLst xmlns:c15="http://schemas.microsoft.com/office/drawing/2012/chart">
            <c:ext xmlns:c16="http://schemas.microsoft.com/office/drawing/2014/chart" uri="{C3380CC4-5D6E-409C-BE32-E72D297353CC}">
              <c16:uniqueId val="{00000014-2791-477D-AECF-58854384D694}"/>
            </c:ext>
          </c:extLst>
        </c:ser>
        <c:ser>
          <c:idx val="21"/>
          <c:order val="21"/>
          <c:tx>
            <c:strRef>
              <c:f>'3 Year Product Mix Summary'!$A$23</c:f>
              <c:strCache>
                <c:ptCount val="1"/>
                <c:pt idx="0">
                  <c:v>#REF!</c:v>
                </c:pt>
              </c:strCache>
              <c:extLst xmlns:c15="http://schemas.microsoft.com/office/drawing/2012/chart"/>
            </c:strRef>
          </c:tx>
          <c:spPr>
            <a:gradFill rotWithShape="1">
              <a:gsLst>
                <a:gs pos="0">
                  <a:schemeClr val="accent4">
                    <a:lumMod val="80000"/>
                    <a:satMod val="103000"/>
                    <a:lumMod val="102000"/>
                    <a:tint val="94000"/>
                  </a:schemeClr>
                </a:gs>
                <a:gs pos="50000">
                  <a:schemeClr val="accent4">
                    <a:lumMod val="80000"/>
                    <a:satMod val="110000"/>
                    <a:lumMod val="100000"/>
                    <a:shade val="100000"/>
                  </a:schemeClr>
                </a:gs>
                <a:gs pos="100000">
                  <a:schemeClr val="accent4">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extLst xmlns:c15="http://schemas.microsoft.com/office/drawing/2012/chart"/>
            </c:strRef>
          </c:cat>
          <c:val>
            <c:numRef>
              <c:f>'3 Year Product Mix Summary'!$B$23:$D$23</c:f>
              <c:extLst xmlns:c15="http://schemas.microsoft.com/office/drawing/2012/chart"/>
            </c:numRef>
          </c:val>
          <c:extLst xmlns:c15="http://schemas.microsoft.com/office/drawing/2012/chart">
            <c:ext xmlns:c16="http://schemas.microsoft.com/office/drawing/2014/chart" uri="{C3380CC4-5D6E-409C-BE32-E72D297353CC}">
              <c16:uniqueId val="{00000015-2791-477D-AECF-58854384D694}"/>
            </c:ext>
          </c:extLst>
        </c:ser>
        <c:ser>
          <c:idx val="22"/>
          <c:order val="22"/>
          <c:tx>
            <c:strRef>
              <c:f>'3 Year Product Mix Summary'!$A$24</c:f>
              <c:strCache>
                <c:ptCount val="1"/>
                <c:pt idx="0">
                  <c:v>#REF!</c:v>
                </c:pt>
              </c:strCache>
              <c:extLst xmlns:c15="http://schemas.microsoft.com/office/drawing/2012/chart"/>
            </c:strRef>
          </c:tx>
          <c:spPr>
            <a:gradFill rotWithShape="1">
              <a:gsLst>
                <a:gs pos="0">
                  <a:schemeClr val="accent5">
                    <a:lumMod val="80000"/>
                    <a:satMod val="103000"/>
                    <a:lumMod val="102000"/>
                    <a:tint val="94000"/>
                  </a:schemeClr>
                </a:gs>
                <a:gs pos="50000">
                  <a:schemeClr val="accent5">
                    <a:lumMod val="80000"/>
                    <a:satMod val="110000"/>
                    <a:lumMod val="100000"/>
                    <a:shade val="100000"/>
                  </a:schemeClr>
                </a:gs>
                <a:gs pos="100000">
                  <a:schemeClr val="accent5">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extLst xmlns:c15="http://schemas.microsoft.com/office/drawing/2012/chart"/>
            </c:strRef>
          </c:cat>
          <c:val>
            <c:numRef>
              <c:f>'3 Year Product Mix Summary'!$B$24:$D$24</c:f>
              <c:extLst xmlns:c15="http://schemas.microsoft.com/office/drawing/2012/chart"/>
            </c:numRef>
          </c:val>
          <c:extLst xmlns:c15="http://schemas.microsoft.com/office/drawing/2012/chart">
            <c:ext xmlns:c16="http://schemas.microsoft.com/office/drawing/2014/chart" uri="{C3380CC4-5D6E-409C-BE32-E72D297353CC}">
              <c16:uniqueId val="{00000016-2791-477D-AECF-58854384D694}"/>
            </c:ext>
          </c:extLst>
        </c:ser>
        <c:ser>
          <c:idx val="23"/>
          <c:order val="23"/>
          <c:tx>
            <c:strRef>
              <c:f>'3 Year Product Mix Summary'!$A$25</c:f>
              <c:strCache>
                <c:ptCount val="1"/>
                <c:pt idx="0">
                  <c:v>#REF!</c:v>
                </c:pt>
              </c:strCache>
              <c:extLst xmlns:c15="http://schemas.microsoft.com/office/drawing/2012/chart"/>
            </c:strRef>
          </c:tx>
          <c:spPr>
            <a:gradFill rotWithShape="1">
              <a:gsLst>
                <a:gs pos="0">
                  <a:schemeClr val="accent6">
                    <a:lumMod val="80000"/>
                    <a:satMod val="103000"/>
                    <a:lumMod val="102000"/>
                    <a:tint val="94000"/>
                  </a:schemeClr>
                </a:gs>
                <a:gs pos="50000">
                  <a:schemeClr val="accent6">
                    <a:lumMod val="80000"/>
                    <a:satMod val="110000"/>
                    <a:lumMod val="100000"/>
                    <a:shade val="100000"/>
                  </a:schemeClr>
                </a:gs>
                <a:gs pos="100000">
                  <a:schemeClr val="accent6">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extLst xmlns:c15="http://schemas.microsoft.com/office/drawing/2012/chart"/>
            </c:strRef>
          </c:cat>
          <c:val>
            <c:numRef>
              <c:f>'3 Year Product Mix Summary'!$B$25:$D$25</c:f>
              <c:extLst xmlns:c15="http://schemas.microsoft.com/office/drawing/2012/chart"/>
            </c:numRef>
          </c:val>
          <c:extLst xmlns:c15="http://schemas.microsoft.com/office/drawing/2012/chart">
            <c:ext xmlns:c16="http://schemas.microsoft.com/office/drawing/2014/chart" uri="{C3380CC4-5D6E-409C-BE32-E72D297353CC}">
              <c16:uniqueId val="{00000017-2791-477D-AECF-58854384D694}"/>
            </c:ext>
          </c:extLst>
        </c:ser>
        <c:ser>
          <c:idx val="24"/>
          <c:order val="24"/>
          <c:tx>
            <c:strRef>
              <c:f>'3 Year Product Mix Summary'!$A$26</c:f>
              <c:strCache>
                <c:ptCount val="1"/>
                <c:pt idx="0">
                  <c:v>#REF!</c:v>
                </c:pt>
              </c:strCache>
              <c:extLst xmlns:c15="http://schemas.microsoft.com/office/drawing/2012/chart"/>
            </c:strRef>
          </c:tx>
          <c:spPr>
            <a:gradFill rotWithShape="1">
              <a:gsLst>
                <a:gs pos="0">
                  <a:schemeClr val="accent1">
                    <a:lumMod val="60000"/>
                    <a:lumOff val="40000"/>
                    <a:satMod val="103000"/>
                    <a:lumMod val="102000"/>
                    <a:tint val="94000"/>
                  </a:schemeClr>
                </a:gs>
                <a:gs pos="50000">
                  <a:schemeClr val="accent1">
                    <a:lumMod val="60000"/>
                    <a:lumOff val="40000"/>
                    <a:satMod val="110000"/>
                    <a:lumMod val="100000"/>
                    <a:shade val="100000"/>
                  </a:schemeClr>
                </a:gs>
                <a:gs pos="100000">
                  <a:schemeClr val="accent1">
                    <a:lumMod val="60000"/>
                    <a:lumOff val="4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extLst xmlns:c15="http://schemas.microsoft.com/office/drawing/2012/chart"/>
            </c:strRef>
          </c:cat>
          <c:val>
            <c:numRef>
              <c:f>'3 Year Product Mix Summary'!$B$26:$D$26</c:f>
              <c:extLst xmlns:c15="http://schemas.microsoft.com/office/drawing/2012/chart"/>
            </c:numRef>
          </c:val>
          <c:extLst xmlns:c15="http://schemas.microsoft.com/office/drawing/2012/chart">
            <c:ext xmlns:c16="http://schemas.microsoft.com/office/drawing/2014/chart" uri="{C3380CC4-5D6E-409C-BE32-E72D297353CC}">
              <c16:uniqueId val="{00000018-2791-477D-AECF-58854384D694}"/>
            </c:ext>
          </c:extLst>
        </c:ser>
        <c:ser>
          <c:idx val="25"/>
          <c:order val="25"/>
          <c:tx>
            <c:strRef>
              <c:f>'3 Year Product Mix Summary'!$A$27</c:f>
              <c:strCache>
                <c:ptCount val="1"/>
                <c:pt idx="0">
                  <c:v>#REF!</c:v>
                </c:pt>
              </c:strCache>
              <c:extLst xmlns:c15="http://schemas.microsoft.com/office/drawing/2012/chart"/>
            </c:strRef>
          </c:tx>
          <c:spPr>
            <a:gradFill rotWithShape="1">
              <a:gsLst>
                <a:gs pos="0">
                  <a:schemeClr val="accent2">
                    <a:lumMod val="60000"/>
                    <a:lumOff val="40000"/>
                    <a:satMod val="103000"/>
                    <a:lumMod val="102000"/>
                    <a:tint val="94000"/>
                  </a:schemeClr>
                </a:gs>
                <a:gs pos="50000">
                  <a:schemeClr val="accent2">
                    <a:lumMod val="60000"/>
                    <a:lumOff val="40000"/>
                    <a:satMod val="110000"/>
                    <a:lumMod val="100000"/>
                    <a:shade val="100000"/>
                  </a:schemeClr>
                </a:gs>
                <a:gs pos="100000">
                  <a:schemeClr val="accent2">
                    <a:lumMod val="60000"/>
                    <a:lumOff val="4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extLst xmlns:c15="http://schemas.microsoft.com/office/drawing/2012/chart"/>
            </c:strRef>
          </c:cat>
          <c:val>
            <c:numRef>
              <c:f>'3 Year Product Mix Summary'!$B$27:$D$27</c:f>
              <c:extLst xmlns:c15="http://schemas.microsoft.com/office/drawing/2012/chart"/>
            </c:numRef>
          </c:val>
          <c:extLst xmlns:c15="http://schemas.microsoft.com/office/drawing/2012/chart">
            <c:ext xmlns:c16="http://schemas.microsoft.com/office/drawing/2014/chart" uri="{C3380CC4-5D6E-409C-BE32-E72D297353CC}">
              <c16:uniqueId val="{00000019-2791-477D-AECF-58854384D694}"/>
            </c:ext>
          </c:extLst>
        </c:ser>
        <c:ser>
          <c:idx val="26"/>
          <c:order val="26"/>
          <c:tx>
            <c:strRef>
              <c:f>'3 Year Product Mix Summary'!$A$28</c:f>
              <c:strCache>
                <c:ptCount val="1"/>
                <c:pt idx="0">
                  <c:v>#REF!</c:v>
                </c:pt>
              </c:strCache>
              <c:extLst xmlns:c15="http://schemas.microsoft.com/office/drawing/2012/chart"/>
            </c:strRef>
          </c:tx>
          <c:spPr>
            <a:gradFill rotWithShape="1">
              <a:gsLst>
                <a:gs pos="0">
                  <a:schemeClr val="accent3">
                    <a:lumMod val="60000"/>
                    <a:lumOff val="40000"/>
                    <a:satMod val="103000"/>
                    <a:lumMod val="102000"/>
                    <a:tint val="94000"/>
                  </a:schemeClr>
                </a:gs>
                <a:gs pos="50000">
                  <a:schemeClr val="accent3">
                    <a:lumMod val="60000"/>
                    <a:lumOff val="40000"/>
                    <a:satMod val="110000"/>
                    <a:lumMod val="100000"/>
                    <a:shade val="100000"/>
                  </a:schemeClr>
                </a:gs>
                <a:gs pos="100000">
                  <a:schemeClr val="accent3">
                    <a:lumMod val="60000"/>
                    <a:lumOff val="4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extLst xmlns:c15="http://schemas.microsoft.com/office/drawing/2012/chart"/>
            </c:strRef>
          </c:cat>
          <c:val>
            <c:numRef>
              <c:f>'3 Year Product Mix Summary'!$B$28:$D$28</c:f>
              <c:extLst xmlns:c15="http://schemas.microsoft.com/office/drawing/2012/chart"/>
            </c:numRef>
          </c:val>
          <c:extLst xmlns:c15="http://schemas.microsoft.com/office/drawing/2012/chart">
            <c:ext xmlns:c16="http://schemas.microsoft.com/office/drawing/2014/chart" uri="{C3380CC4-5D6E-409C-BE32-E72D297353CC}">
              <c16:uniqueId val="{0000001A-2791-477D-AECF-58854384D694}"/>
            </c:ext>
          </c:extLst>
        </c:ser>
        <c:ser>
          <c:idx val="27"/>
          <c:order val="27"/>
          <c:tx>
            <c:strRef>
              <c:f>'3 Year Product Mix Summary'!$A$29</c:f>
              <c:strCache>
                <c:ptCount val="1"/>
                <c:pt idx="0">
                  <c:v>#REF!</c:v>
                </c:pt>
              </c:strCache>
              <c:extLst xmlns:c15="http://schemas.microsoft.com/office/drawing/2012/chart"/>
            </c:strRef>
          </c:tx>
          <c:spPr>
            <a:gradFill rotWithShape="1">
              <a:gsLst>
                <a:gs pos="0">
                  <a:schemeClr val="accent4">
                    <a:lumMod val="60000"/>
                    <a:lumOff val="40000"/>
                    <a:satMod val="103000"/>
                    <a:lumMod val="102000"/>
                    <a:tint val="94000"/>
                  </a:schemeClr>
                </a:gs>
                <a:gs pos="50000">
                  <a:schemeClr val="accent4">
                    <a:lumMod val="60000"/>
                    <a:lumOff val="40000"/>
                    <a:satMod val="110000"/>
                    <a:lumMod val="100000"/>
                    <a:shade val="100000"/>
                  </a:schemeClr>
                </a:gs>
                <a:gs pos="100000">
                  <a:schemeClr val="accent4">
                    <a:lumMod val="60000"/>
                    <a:lumOff val="4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extLst xmlns:c15="http://schemas.microsoft.com/office/drawing/2012/chart"/>
            </c:strRef>
          </c:cat>
          <c:val>
            <c:numRef>
              <c:f>'3 Year Product Mix Summary'!$B$29:$D$29</c:f>
              <c:extLst xmlns:c15="http://schemas.microsoft.com/office/drawing/2012/chart"/>
            </c:numRef>
          </c:val>
          <c:extLst xmlns:c15="http://schemas.microsoft.com/office/drawing/2012/chart">
            <c:ext xmlns:c16="http://schemas.microsoft.com/office/drawing/2014/chart" uri="{C3380CC4-5D6E-409C-BE32-E72D297353CC}">
              <c16:uniqueId val="{0000001B-2791-477D-AECF-58854384D694}"/>
            </c:ext>
          </c:extLst>
        </c:ser>
        <c:ser>
          <c:idx val="28"/>
          <c:order val="28"/>
          <c:tx>
            <c:strRef>
              <c:f>'3 Year Product Mix Summary'!$A$30</c:f>
              <c:strCache>
                <c:ptCount val="1"/>
                <c:pt idx="0">
                  <c:v>#REF!</c:v>
                </c:pt>
              </c:strCache>
            </c:strRef>
          </c:tx>
          <c:spPr>
            <a:gradFill rotWithShape="1">
              <a:gsLst>
                <a:gs pos="0">
                  <a:schemeClr val="accent5">
                    <a:lumMod val="60000"/>
                    <a:lumOff val="40000"/>
                    <a:satMod val="103000"/>
                    <a:lumMod val="102000"/>
                    <a:tint val="94000"/>
                  </a:schemeClr>
                </a:gs>
                <a:gs pos="50000">
                  <a:schemeClr val="accent5">
                    <a:lumMod val="60000"/>
                    <a:lumOff val="40000"/>
                    <a:satMod val="110000"/>
                    <a:lumMod val="100000"/>
                    <a:shade val="100000"/>
                  </a:schemeClr>
                </a:gs>
                <a:gs pos="100000">
                  <a:schemeClr val="accent5">
                    <a:lumMod val="60000"/>
                    <a:lumOff val="4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Summary'!$B$30:$D$30</c:f>
            </c:numRef>
          </c:val>
          <c:extLst>
            <c:ext xmlns:c16="http://schemas.microsoft.com/office/drawing/2014/chart" uri="{C3380CC4-5D6E-409C-BE32-E72D297353CC}">
              <c16:uniqueId val="{00000000-009B-4ECF-AB3B-BC60BE5E4221}"/>
            </c:ext>
          </c:extLst>
        </c:ser>
        <c:ser>
          <c:idx val="29"/>
          <c:order val="29"/>
          <c:tx>
            <c:strRef>
              <c:f>'3 Year Product Mix Summary'!$A$31</c:f>
              <c:strCache>
                <c:ptCount val="1"/>
                <c:pt idx="0">
                  <c:v>#REF!</c:v>
                </c:pt>
              </c:strCache>
            </c:strRef>
          </c:tx>
          <c:spPr>
            <a:gradFill rotWithShape="1">
              <a:gsLst>
                <a:gs pos="0">
                  <a:schemeClr val="accent6">
                    <a:lumMod val="60000"/>
                    <a:lumOff val="40000"/>
                    <a:satMod val="103000"/>
                    <a:lumMod val="102000"/>
                    <a:tint val="94000"/>
                  </a:schemeClr>
                </a:gs>
                <a:gs pos="50000">
                  <a:schemeClr val="accent6">
                    <a:lumMod val="60000"/>
                    <a:lumOff val="40000"/>
                    <a:satMod val="110000"/>
                    <a:lumMod val="100000"/>
                    <a:shade val="100000"/>
                  </a:schemeClr>
                </a:gs>
                <a:gs pos="100000">
                  <a:schemeClr val="accent6">
                    <a:lumMod val="60000"/>
                    <a:lumOff val="4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Summary'!$B$31:$D$31</c:f>
            </c:numRef>
          </c:val>
          <c:extLst>
            <c:ext xmlns:c16="http://schemas.microsoft.com/office/drawing/2014/chart" uri="{C3380CC4-5D6E-409C-BE32-E72D297353CC}">
              <c16:uniqueId val="{00000001-009B-4ECF-AB3B-BC60BE5E4221}"/>
            </c:ext>
          </c:extLst>
        </c:ser>
        <c:ser>
          <c:idx val="30"/>
          <c:order val="30"/>
          <c:tx>
            <c:strRef>
              <c:f>'3 Year Product Mix Summary'!$A$32</c:f>
              <c:strCache>
                <c:ptCount val="1"/>
                <c:pt idx="0">
                  <c:v>#REF!</c:v>
                </c:pt>
              </c:strCache>
            </c:strRef>
          </c:tx>
          <c:spPr>
            <a:gradFill rotWithShape="1">
              <a:gsLst>
                <a:gs pos="0">
                  <a:schemeClr val="accent1">
                    <a:lumMod val="50000"/>
                    <a:satMod val="103000"/>
                    <a:lumMod val="102000"/>
                    <a:tint val="94000"/>
                  </a:schemeClr>
                </a:gs>
                <a:gs pos="50000">
                  <a:schemeClr val="accent1">
                    <a:lumMod val="50000"/>
                    <a:satMod val="110000"/>
                    <a:lumMod val="100000"/>
                    <a:shade val="100000"/>
                  </a:schemeClr>
                </a:gs>
                <a:gs pos="100000">
                  <a:schemeClr val="accent1">
                    <a:lumMod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Summary'!$B$32:$D$32</c:f>
            </c:numRef>
          </c:val>
          <c:extLst>
            <c:ext xmlns:c16="http://schemas.microsoft.com/office/drawing/2014/chart" uri="{C3380CC4-5D6E-409C-BE32-E72D297353CC}">
              <c16:uniqueId val="{00000002-009B-4ECF-AB3B-BC60BE5E4221}"/>
            </c:ext>
          </c:extLst>
        </c:ser>
        <c:ser>
          <c:idx val="31"/>
          <c:order val="31"/>
          <c:tx>
            <c:strRef>
              <c:f>'3 Year Product Mix Summary'!$A$33</c:f>
              <c:strCache>
                <c:ptCount val="1"/>
                <c:pt idx="0">
                  <c:v>#REF!</c:v>
                </c:pt>
              </c:strCache>
            </c:strRef>
          </c:tx>
          <c:spPr>
            <a:gradFill rotWithShape="1">
              <a:gsLst>
                <a:gs pos="0">
                  <a:schemeClr val="accent2">
                    <a:lumMod val="50000"/>
                    <a:satMod val="103000"/>
                    <a:lumMod val="102000"/>
                    <a:tint val="94000"/>
                  </a:schemeClr>
                </a:gs>
                <a:gs pos="50000">
                  <a:schemeClr val="accent2">
                    <a:lumMod val="50000"/>
                    <a:satMod val="110000"/>
                    <a:lumMod val="100000"/>
                    <a:shade val="100000"/>
                  </a:schemeClr>
                </a:gs>
                <a:gs pos="100000">
                  <a:schemeClr val="accent2">
                    <a:lumMod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Summary'!$B$33:$D$33</c:f>
            </c:numRef>
          </c:val>
          <c:extLst>
            <c:ext xmlns:c16="http://schemas.microsoft.com/office/drawing/2014/chart" uri="{C3380CC4-5D6E-409C-BE32-E72D297353CC}">
              <c16:uniqueId val="{00000003-009B-4ECF-AB3B-BC60BE5E4221}"/>
            </c:ext>
          </c:extLst>
        </c:ser>
        <c:ser>
          <c:idx val="32"/>
          <c:order val="32"/>
          <c:tx>
            <c:strRef>
              <c:f>'3 Year Product Mix Summary'!$A$34</c:f>
              <c:strCache>
                <c:ptCount val="1"/>
                <c:pt idx="0">
                  <c:v>#REF!</c:v>
                </c:pt>
              </c:strCache>
            </c:strRef>
          </c:tx>
          <c:spPr>
            <a:gradFill rotWithShape="1">
              <a:gsLst>
                <a:gs pos="0">
                  <a:schemeClr val="accent3">
                    <a:lumMod val="50000"/>
                    <a:satMod val="103000"/>
                    <a:lumMod val="102000"/>
                    <a:tint val="94000"/>
                  </a:schemeClr>
                </a:gs>
                <a:gs pos="50000">
                  <a:schemeClr val="accent3">
                    <a:lumMod val="50000"/>
                    <a:satMod val="110000"/>
                    <a:lumMod val="100000"/>
                    <a:shade val="100000"/>
                  </a:schemeClr>
                </a:gs>
                <a:gs pos="100000">
                  <a:schemeClr val="accent3">
                    <a:lumMod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Summary'!$B$34:$D$34</c:f>
            </c:numRef>
          </c:val>
          <c:extLst>
            <c:ext xmlns:c16="http://schemas.microsoft.com/office/drawing/2014/chart" uri="{C3380CC4-5D6E-409C-BE32-E72D297353CC}">
              <c16:uniqueId val="{00000004-009B-4ECF-AB3B-BC60BE5E4221}"/>
            </c:ext>
          </c:extLst>
        </c:ser>
        <c:ser>
          <c:idx val="33"/>
          <c:order val="33"/>
          <c:tx>
            <c:strRef>
              <c:f>'3 Year Product Mix Summary'!$A$35</c:f>
              <c:strCache>
                <c:ptCount val="1"/>
                <c:pt idx="0">
                  <c:v>#REF!</c:v>
                </c:pt>
              </c:strCache>
            </c:strRef>
          </c:tx>
          <c:spPr>
            <a:gradFill rotWithShape="1">
              <a:gsLst>
                <a:gs pos="0">
                  <a:schemeClr val="accent4">
                    <a:lumMod val="50000"/>
                    <a:satMod val="103000"/>
                    <a:lumMod val="102000"/>
                    <a:tint val="94000"/>
                  </a:schemeClr>
                </a:gs>
                <a:gs pos="50000">
                  <a:schemeClr val="accent4">
                    <a:lumMod val="50000"/>
                    <a:satMod val="110000"/>
                    <a:lumMod val="100000"/>
                    <a:shade val="100000"/>
                  </a:schemeClr>
                </a:gs>
                <a:gs pos="100000">
                  <a:schemeClr val="accent4">
                    <a:lumMod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Summary'!$B$35:$D$35</c:f>
            </c:numRef>
          </c:val>
          <c:extLst>
            <c:ext xmlns:c16="http://schemas.microsoft.com/office/drawing/2014/chart" uri="{C3380CC4-5D6E-409C-BE32-E72D297353CC}">
              <c16:uniqueId val="{00000005-009B-4ECF-AB3B-BC60BE5E4221}"/>
            </c:ext>
          </c:extLst>
        </c:ser>
        <c:ser>
          <c:idx val="34"/>
          <c:order val="34"/>
          <c:tx>
            <c:strRef>
              <c:f>'3 Year Product Mix Summary'!$A$36</c:f>
              <c:strCache>
                <c:ptCount val="1"/>
                <c:pt idx="0">
                  <c:v>#REF!</c:v>
                </c:pt>
              </c:strCache>
            </c:strRef>
          </c:tx>
          <c:spPr>
            <a:gradFill rotWithShape="1">
              <a:gsLst>
                <a:gs pos="0">
                  <a:schemeClr val="accent5">
                    <a:lumMod val="50000"/>
                    <a:satMod val="103000"/>
                    <a:lumMod val="102000"/>
                    <a:tint val="94000"/>
                  </a:schemeClr>
                </a:gs>
                <a:gs pos="50000">
                  <a:schemeClr val="accent5">
                    <a:lumMod val="50000"/>
                    <a:satMod val="110000"/>
                    <a:lumMod val="100000"/>
                    <a:shade val="100000"/>
                  </a:schemeClr>
                </a:gs>
                <a:gs pos="100000">
                  <a:schemeClr val="accent5">
                    <a:lumMod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Summary'!$B$36:$D$36</c:f>
            </c:numRef>
          </c:val>
          <c:extLst>
            <c:ext xmlns:c16="http://schemas.microsoft.com/office/drawing/2014/chart" uri="{C3380CC4-5D6E-409C-BE32-E72D297353CC}">
              <c16:uniqueId val="{00000006-009B-4ECF-AB3B-BC60BE5E4221}"/>
            </c:ext>
          </c:extLst>
        </c:ser>
        <c:ser>
          <c:idx val="35"/>
          <c:order val="35"/>
          <c:tx>
            <c:strRef>
              <c:f>'3 Year Product Mix Summary'!$A$37</c:f>
              <c:strCache>
                <c:ptCount val="1"/>
                <c:pt idx="0">
                  <c:v>#REF!</c:v>
                </c:pt>
              </c:strCache>
            </c:strRef>
          </c:tx>
          <c:spPr>
            <a:gradFill rotWithShape="1">
              <a:gsLst>
                <a:gs pos="0">
                  <a:schemeClr val="accent6">
                    <a:lumMod val="50000"/>
                    <a:satMod val="103000"/>
                    <a:lumMod val="102000"/>
                    <a:tint val="94000"/>
                  </a:schemeClr>
                </a:gs>
                <a:gs pos="50000">
                  <a:schemeClr val="accent6">
                    <a:lumMod val="50000"/>
                    <a:satMod val="110000"/>
                    <a:lumMod val="100000"/>
                    <a:shade val="100000"/>
                  </a:schemeClr>
                </a:gs>
                <a:gs pos="100000">
                  <a:schemeClr val="accent6">
                    <a:lumMod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Summary'!$B$37:$D$37</c:f>
            </c:numRef>
          </c:val>
          <c:extLst>
            <c:ext xmlns:c16="http://schemas.microsoft.com/office/drawing/2014/chart" uri="{C3380CC4-5D6E-409C-BE32-E72D297353CC}">
              <c16:uniqueId val="{00000007-009B-4ECF-AB3B-BC60BE5E4221}"/>
            </c:ext>
          </c:extLst>
        </c:ser>
        <c:ser>
          <c:idx val="36"/>
          <c:order val="36"/>
          <c:tx>
            <c:strRef>
              <c:f>'3 Year Product Mix Summary'!$A$38</c:f>
              <c:strCache>
                <c:ptCount val="1"/>
                <c:pt idx="0">
                  <c:v>#REF!</c:v>
                </c:pt>
              </c:strCache>
            </c:strRef>
          </c:tx>
          <c:spPr>
            <a:gradFill rotWithShape="1">
              <a:gsLst>
                <a:gs pos="0">
                  <a:schemeClr val="accent1">
                    <a:lumMod val="70000"/>
                    <a:lumOff val="30000"/>
                    <a:satMod val="103000"/>
                    <a:lumMod val="102000"/>
                    <a:tint val="94000"/>
                  </a:schemeClr>
                </a:gs>
                <a:gs pos="50000">
                  <a:schemeClr val="accent1">
                    <a:lumMod val="70000"/>
                    <a:lumOff val="30000"/>
                    <a:satMod val="110000"/>
                    <a:lumMod val="100000"/>
                    <a:shade val="100000"/>
                  </a:schemeClr>
                </a:gs>
                <a:gs pos="100000">
                  <a:schemeClr val="accent1">
                    <a:lumMod val="70000"/>
                    <a:lumOff val="3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Summary'!$B$38:$D$38</c:f>
            </c:numRef>
          </c:val>
          <c:extLst>
            <c:ext xmlns:c16="http://schemas.microsoft.com/office/drawing/2014/chart" uri="{C3380CC4-5D6E-409C-BE32-E72D297353CC}">
              <c16:uniqueId val="{00000008-009B-4ECF-AB3B-BC60BE5E4221}"/>
            </c:ext>
          </c:extLst>
        </c:ser>
        <c:ser>
          <c:idx val="37"/>
          <c:order val="37"/>
          <c:tx>
            <c:strRef>
              <c:f>'3 Year Product Mix Summary'!$A$39</c:f>
              <c:strCache>
                <c:ptCount val="1"/>
                <c:pt idx="0">
                  <c:v>#REF!</c:v>
                </c:pt>
              </c:strCache>
            </c:strRef>
          </c:tx>
          <c:spPr>
            <a:gradFill rotWithShape="1">
              <a:gsLst>
                <a:gs pos="0">
                  <a:schemeClr val="accent2">
                    <a:lumMod val="70000"/>
                    <a:lumOff val="30000"/>
                    <a:satMod val="103000"/>
                    <a:lumMod val="102000"/>
                    <a:tint val="94000"/>
                  </a:schemeClr>
                </a:gs>
                <a:gs pos="50000">
                  <a:schemeClr val="accent2">
                    <a:lumMod val="70000"/>
                    <a:lumOff val="30000"/>
                    <a:satMod val="110000"/>
                    <a:lumMod val="100000"/>
                    <a:shade val="100000"/>
                  </a:schemeClr>
                </a:gs>
                <a:gs pos="100000">
                  <a:schemeClr val="accent2">
                    <a:lumMod val="70000"/>
                    <a:lumOff val="3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Summary'!$B$39:$D$39</c:f>
            </c:numRef>
          </c:val>
          <c:extLst>
            <c:ext xmlns:c16="http://schemas.microsoft.com/office/drawing/2014/chart" uri="{C3380CC4-5D6E-409C-BE32-E72D297353CC}">
              <c16:uniqueId val="{00000009-009B-4ECF-AB3B-BC60BE5E4221}"/>
            </c:ext>
          </c:extLst>
        </c:ser>
        <c:ser>
          <c:idx val="38"/>
          <c:order val="38"/>
          <c:tx>
            <c:strRef>
              <c:f>'3 Year Product Mix Summary'!$A$40</c:f>
              <c:strCache>
                <c:ptCount val="1"/>
                <c:pt idx="0">
                  <c:v>#REF!</c:v>
                </c:pt>
              </c:strCache>
            </c:strRef>
          </c:tx>
          <c:spPr>
            <a:gradFill rotWithShape="1">
              <a:gsLst>
                <a:gs pos="0">
                  <a:schemeClr val="accent3">
                    <a:lumMod val="70000"/>
                    <a:lumOff val="30000"/>
                    <a:satMod val="103000"/>
                    <a:lumMod val="102000"/>
                    <a:tint val="94000"/>
                  </a:schemeClr>
                </a:gs>
                <a:gs pos="50000">
                  <a:schemeClr val="accent3">
                    <a:lumMod val="70000"/>
                    <a:lumOff val="30000"/>
                    <a:satMod val="110000"/>
                    <a:lumMod val="100000"/>
                    <a:shade val="100000"/>
                  </a:schemeClr>
                </a:gs>
                <a:gs pos="100000">
                  <a:schemeClr val="accent3">
                    <a:lumMod val="70000"/>
                    <a:lumOff val="3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Summary'!$B$40:$D$40</c:f>
            </c:numRef>
          </c:val>
          <c:extLst>
            <c:ext xmlns:c16="http://schemas.microsoft.com/office/drawing/2014/chart" uri="{C3380CC4-5D6E-409C-BE32-E72D297353CC}">
              <c16:uniqueId val="{0000000A-009B-4ECF-AB3B-BC60BE5E4221}"/>
            </c:ext>
          </c:extLst>
        </c:ser>
        <c:ser>
          <c:idx val="39"/>
          <c:order val="39"/>
          <c:tx>
            <c:strRef>
              <c:f>'3 Year Product Mix Summary'!$A$41</c:f>
              <c:strCache>
                <c:ptCount val="1"/>
                <c:pt idx="0">
                  <c:v>#REF!</c:v>
                </c:pt>
              </c:strCache>
            </c:strRef>
          </c:tx>
          <c:spPr>
            <a:gradFill rotWithShape="1">
              <a:gsLst>
                <a:gs pos="0">
                  <a:schemeClr val="accent4">
                    <a:lumMod val="70000"/>
                    <a:lumOff val="30000"/>
                    <a:satMod val="103000"/>
                    <a:lumMod val="102000"/>
                    <a:tint val="94000"/>
                  </a:schemeClr>
                </a:gs>
                <a:gs pos="50000">
                  <a:schemeClr val="accent4">
                    <a:lumMod val="70000"/>
                    <a:lumOff val="30000"/>
                    <a:satMod val="110000"/>
                    <a:lumMod val="100000"/>
                    <a:shade val="100000"/>
                  </a:schemeClr>
                </a:gs>
                <a:gs pos="100000">
                  <a:schemeClr val="accent4">
                    <a:lumMod val="70000"/>
                    <a:lumOff val="3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Summary'!$B$41:$D$41</c:f>
            </c:numRef>
          </c:val>
          <c:extLst>
            <c:ext xmlns:c16="http://schemas.microsoft.com/office/drawing/2014/chart" uri="{C3380CC4-5D6E-409C-BE32-E72D297353CC}">
              <c16:uniqueId val="{0000000B-009B-4ECF-AB3B-BC60BE5E4221}"/>
            </c:ext>
          </c:extLst>
        </c:ser>
        <c:ser>
          <c:idx val="40"/>
          <c:order val="40"/>
          <c:tx>
            <c:strRef>
              <c:f>'3 Year Product Mix Summary'!$A$42</c:f>
              <c:strCache>
                <c:ptCount val="1"/>
                <c:pt idx="0">
                  <c:v>#REF!</c:v>
                </c:pt>
              </c:strCache>
            </c:strRef>
          </c:tx>
          <c:spPr>
            <a:gradFill rotWithShape="1">
              <a:gsLst>
                <a:gs pos="0">
                  <a:schemeClr val="accent5">
                    <a:lumMod val="70000"/>
                    <a:lumOff val="30000"/>
                    <a:satMod val="103000"/>
                    <a:lumMod val="102000"/>
                    <a:tint val="94000"/>
                  </a:schemeClr>
                </a:gs>
                <a:gs pos="50000">
                  <a:schemeClr val="accent5">
                    <a:lumMod val="70000"/>
                    <a:lumOff val="30000"/>
                    <a:satMod val="110000"/>
                    <a:lumMod val="100000"/>
                    <a:shade val="100000"/>
                  </a:schemeClr>
                </a:gs>
                <a:gs pos="100000">
                  <a:schemeClr val="accent5">
                    <a:lumMod val="70000"/>
                    <a:lumOff val="3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Summary'!$B$42:$D$42</c:f>
            </c:numRef>
          </c:val>
          <c:extLst>
            <c:ext xmlns:c16="http://schemas.microsoft.com/office/drawing/2014/chart" uri="{C3380CC4-5D6E-409C-BE32-E72D297353CC}">
              <c16:uniqueId val="{0000000C-009B-4ECF-AB3B-BC60BE5E4221}"/>
            </c:ext>
          </c:extLst>
        </c:ser>
        <c:ser>
          <c:idx val="41"/>
          <c:order val="41"/>
          <c:tx>
            <c:strRef>
              <c:f>'3 Year Product Mix Summary'!$A$43</c:f>
              <c:strCache>
                <c:ptCount val="1"/>
                <c:pt idx="0">
                  <c:v>#REF!</c:v>
                </c:pt>
              </c:strCache>
            </c:strRef>
          </c:tx>
          <c:spPr>
            <a:gradFill rotWithShape="1">
              <a:gsLst>
                <a:gs pos="0">
                  <a:schemeClr val="accent6">
                    <a:lumMod val="70000"/>
                    <a:lumOff val="30000"/>
                    <a:satMod val="103000"/>
                    <a:lumMod val="102000"/>
                    <a:tint val="94000"/>
                  </a:schemeClr>
                </a:gs>
                <a:gs pos="50000">
                  <a:schemeClr val="accent6">
                    <a:lumMod val="70000"/>
                    <a:lumOff val="30000"/>
                    <a:satMod val="110000"/>
                    <a:lumMod val="100000"/>
                    <a:shade val="100000"/>
                  </a:schemeClr>
                </a:gs>
                <a:gs pos="100000">
                  <a:schemeClr val="accent6">
                    <a:lumMod val="70000"/>
                    <a:lumOff val="3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Summary'!$B$43:$D$43</c:f>
            </c:numRef>
          </c:val>
          <c:extLst>
            <c:ext xmlns:c16="http://schemas.microsoft.com/office/drawing/2014/chart" uri="{C3380CC4-5D6E-409C-BE32-E72D297353CC}">
              <c16:uniqueId val="{0000000D-009B-4ECF-AB3B-BC60BE5E4221}"/>
            </c:ext>
          </c:extLst>
        </c:ser>
        <c:ser>
          <c:idx val="42"/>
          <c:order val="42"/>
          <c:tx>
            <c:strRef>
              <c:f>'3 Year Product Mix Summary'!$A$44</c:f>
              <c:strCache>
                <c:ptCount val="1"/>
                <c:pt idx="0">
                  <c:v>#REF!</c:v>
                </c:pt>
              </c:strCache>
            </c:strRef>
          </c:tx>
          <c:spPr>
            <a:gradFill rotWithShape="1">
              <a:gsLst>
                <a:gs pos="0">
                  <a:schemeClr val="accent1">
                    <a:lumMod val="70000"/>
                    <a:satMod val="103000"/>
                    <a:lumMod val="102000"/>
                    <a:tint val="94000"/>
                  </a:schemeClr>
                </a:gs>
                <a:gs pos="50000">
                  <a:schemeClr val="accent1">
                    <a:lumMod val="70000"/>
                    <a:satMod val="110000"/>
                    <a:lumMod val="100000"/>
                    <a:shade val="100000"/>
                  </a:schemeClr>
                </a:gs>
                <a:gs pos="100000">
                  <a:schemeClr val="accent1">
                    <a:lumMod val="7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Summary'!$B$44:$D$44</c:f>
            </c:numRef>
          </c:val>
          <c:extLst>
            <c:ext xmlns:c16="http://schemas.microsoft.com/office/drawing/2014/chart" uri="{C3380CC4-5D6E-409C-BE32-E72D297353CC}">
              <c16:uniqueId val="{0000000E-009B-4ECF-AB3B-BC60BE5E4221}"/>
            </c:ext>
          </c:extLst>
        </c:ser>
        <c:ser>
          <c:idx val="43"/>
          <c:order val="43"/>
          <c:tx>
            <c:strRef>
              <c:f>'3 Year Product Mix Summary'!$A$45</c:f>
              <c:strCache>
                <c:ptCount val="1"/>
                <c:pt idx="0">
                  <c:v>#REF!</c:v>
                </c:pt>
              </c:strCache>
            </c:strRef>
          </c:tx>
          <c:spPr>
            <a:gradFill rotWithShape="1">
              <a:gsLst>
                <a:gs pos="0">
                  <a:schemeClr val="accent2">
                    <a:lumMod val="70000"/>
                    <a:satMod val="103000"/>
                    <a:lumMod val="102000"/>
                    <a:tint val="94000"/>
                  </a:schemeClr>
                </a:gs>
                <a:gs pos="50000">
                  <a:schemeClr val="accent2">
                    <a:lumMod val="70000"/>
                    <a:satMod val="110000"/>
                    <a:lumMod val="100000"/>
                    <a:shade val="100000"/>
                  </a:schemeClr>
                </a:gs>
                <a:gs pos="100000">
                  <a:schemeClr val="accent2">
                    <a:lumMod val="7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Summary'!$B$45:$D$45</c:f>
            </c:numRef>
          </c:val>
          <c:extLst>
            <c:ext xmlns:c16="http://schemas.microsoft.com/office/drawing/2014/chart" uri="{C3380CC4-5D6E-409C-BE32-E72D297353CC}">
              <c16:uniqueId val="{0000000F-009B-4ECF-AB3B-BC60BE5E4221}"/>
            </c:ext>
          </c:extLst>
        </c:ser>
        <c:ser>
          <c:idx val="44"/>
          <c:order val="44"/>
          <c:tx>
            <c:strRef>
              <c:f>'3 Year Product Mix Summary'!$A$46</c:f>
              <c:strCache>
                <c:ptCount val="1"/>
                <c:pt idx="0">
                  <c:v>#REF!</c:v>
                </c:pt>
              </c:strCache>
            </c:strRef>
          </c:tx>
          <c:spPr>
            <a:gradFill rotWithShape="1">
              <a:gsLst>
                <a:gs pos="0">
                  <a:schemeClr val="accent3">
                    <a:lumMod val="70000"/>
                    <a:satMod val="103000"/>
                    <a:lumMod val="102000"/>
                    <a:tint val="94000"/>
                  </a:schemeClr>
                </a:gs>
                <a:gs pos="50000">
                  <a:schemeClr val="accent3">
                    <a:lumMod val="70000"/>
                    <a:satMod val="110000"/>
                    <a:lumMod val="100000"/>
                    <a:shade val="100000"/>
                  </a:schemeClr>
                </a:gs>
                <a:gs pos="100000">
                  <a:schemeClr val="accent3">
                    <a:lumMod val="7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Summary'!$B$46:$D$46</c:f>
            </c:numRef>
          </c:val>
          <c:extLst>
            <c:ext xmlns:c16="http://schemas.microsoft.com/office/drawing/2014/chart" uri="{C3380CC4-5D6E-409C-BE32-E72D297353CC}">
              <c16:uniqueId val="{00000010-009B-4ECF-AB3B-BC60BE5E4221}"/>
            </c:ext>
          </c:extLst>
        </c:ser>
        <c:ser>
          <c:idx val="45"/>
          <c:order val="45"/>
          <c:tx>
            <c:strRef>
              <c:f>'3 Year Product Mix Summary'!$A$47</c:f>
              <c:strCache>
                <c:ptCount val="1"/>
                <c:pt idx="0">
                  <c:v>#REF!</c:v>
                </c:pt>
              </c:strCache>
            </c:strRef>
          </c:tx>
          <c:spPr>
            <a:gradFill rotWithShape="1">
              <a:gsLst>
                <a:gs pos="0">
                  <a:schemeClr val="accent4">
                    <a:lumMod val="70000"/>
                    <a:satMod val="103000"/>
                    <a:lumMod val="102000"/>
                    <a:tint val="94000"/>
                  </a:schemeClr>
                </a:gs>
                <a:gs pos="50000">
                  <a:schemeClr val="accent4">
                    <a:lumMod val="70000"/>
                    <a:satMod val="110000"/>
                    <a:lumMod val="100000"/>
                    <a:shade val="100000"/>
                  </a:schemeClr>
                </a:gs>
                <a:gs pos="100000">
                  <a:schemeClr val="accent4">
                    <a:lumMod val="7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Summary'!$B$47:$D$47</c:f>
            </c:numRef>
          </c:val>
          <c:extLst>
            <c:ext xmlns:c16="http://schemas.microsoft.com/office/drawing/2014/chart" uri="{C3380CC4-5D6E-409C-BE32-E72D297353CC}">
              <c16:uniqueId val="{00000011-009B-4ECF-AB3B-BC60BE5E4221}"/>
            </c:ext>
          </c:extLst>
        </c:ser>
        <c:ser>
          <c:idx val="46"/>
          <c:order val="46"/>
          <c:tx>
            <c:strRef>
              <c:f>'3 Year Product Mix Summary'!$A$48</c:f>
              <c:strCache>
                <c:ptCount val="1"/>
                <c:pt idx="0">
                  <c:v>#REF!</c:v>
                </c:pt>
              </c:strCache>
            </c:strRef>
          </c:tx>
          <c:spPr>
            <a:gradFill rotWithShape="1">
              <a:gsLst>
                <a:gs pos="0">
                  <a:schemeClr val="accent5">
                    <a:lumMod val="70000"/>
                    <a:satMod val="103000"/>
                    <a:lumMod val="102000"/>
                    <a:tint val="94000"/>
                  </a:schemeClr>
                </a:gs>
                <a:gs pos="50000">
                  <a:schemeClr val="accent5">
                    <a:lumMod val="70000"/>
                    <a:satMod val="110000"/>
                    <a:lumMod val="100000"/>
                    <a:shade val="100000"/>
                  </a:schemeClr>
                </a:gs>
                <a:gs pos="100000">
                  <a:schemeClr val="accent5">
                    <a:lumMod val="7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Summary'!$B$48:$D$48</c:f>
            </c:numRef>
          </c:val>
          <c:extLst>
            <c:ext xmlns:c16="http://schemas.microsoft.com/office/drawing/2014/chart" uri="{C3380CC4-5D6E-409C-BE32-E72D297353CC}">
              <c16:uniqueId val="{00000012-009B-4ECF-AB3B-BC60BE5E4221}"/>
            </c:ext>
          </c:extLst>
        </c:ser>
        <c:ser>
          <c:idx val="47"/>
          <c:order val="47"/>
          <c:tx>
            <c:strRef>
              <c:f>'3 Year Product Mix Summary'!$A$49</c:f>
              <c:strCache>
                <c:ptCount val="1"/>
                <c:pt idx="0">
                  <c:v>#REF!</c:v>
                </c:pt>
              </c:strCache>
            </c:strRef>
          </c:tx>
          <c:spPr>
            <a:gradFill rotWithShape="1">
              <a:gsLst>
                <a:gs pos="0">
                  <a:schemeClr val="accent6">
                    <a:lumMod val="70000"/>
                    <a:satMod val="103000"/>
                    <a:lumMod val="102000"/>
                    <a:tint val="94000"/>
                  </a:schemeClr>
                </a:gs>
                <a:gs pos="50000">
                  <a:schemeClr val="accent6">
                    <a:lumMod val="70000"/>
                    <a:satMod val="110000"/>
                    <a:lumMod val="100000"/>
                    <a:shade val="100000"/>
                  </a:schemeClr>
                </a:gs>
                <a:gs pos="100000">
                  <a:schemeClr val="accent6">
                    <a:lumMod val="7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Summary'!$B$49:$D$49</c:f>
            </c:numRef>
          </c:val>
          <c:extLst>
            <c:ext xmlns:c16="http://schemas.microsoft.com/office/drawing/2014/chart" uri="{C3380CC4-5D6E-409C-BE32-E72D297353CC}">
              <c16:uniqueId val="{00000013-009B-4ECF-AB3B-BC60BE5E4221}"/>
            </c:ext>
          </c:extLst>
        </c:ser>
        <c:ser>
          <c:idx val="48"/>
          <c:order val="48"/>
          <c:tx>
            <c:strRef>
              <c:f>'3 Year Product Mix Summary'!$A$50</c:f>
              <c:strCache>
                <c:ptCount val="1"/>
                <c:pt idx="0">
                  <c:v>#REF!</c:v>
                </c:pt>
              </c:strCache>
            </c:strRef>
          </c:tx>
          <c:spPr>
            <a:gradFill rotWithShape="1">
              <a:gsLst>
                <a:gs pos="0">
                  <a:schemeClr val="accent1">
                    <a:lumMod val="50000"/>
                    <a:lumOff val="50000"/>
                    <a:satMod val="103000"/>
                    <a:lumMod val="102000"/>
                    <a:tint val="94000"/>
                  </a:schemeClr>
                </a:gs>
                <a:gs pos="50000">
                  <a:schemeClr val="accent1">
                    <a:lumMod val="50000"/>
                    <a:lumOff val="50000"/>
                    <a:satMod val="110000"/>
                    <a:lumMod val="100000"/>
                    <a:shade val="100000"/>
                  </a:schemeClr>
                </a:gs>
                <a:gs pos="100000">
                  <a:schemeClr val="accent1">
                    <a:lumMod val="50000"/>
                    <a:lumOff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Summary'!$B$50:$D$50</c:f>
            </c:numRef>
          </c:val>
          <c:extLst>
            <c:ext xmlns:c16="http://schemas.microsoft.com/office/drawing/2014/chart" uri="{C3380CC4-5D6E-409C-BE32-E72D297353CC}">
              <c16:uniqueId val="{00000014-009B-4ECF-AB3B-BC60BE5E4221}"/>
            </c:ext>
          </c:extLst>
        </c:ser>
        <c:ser>
          <c:idx val="49"/>
          <c:order val="49"/>
          <c:tx>
            <c:strRef>
              <c:f>'3 Year Product Mix Summary'!$A$51</c:f>
              <c:strCache>
                <c:ptCount val="1"/>
                <c:pt idx="0">
                  <c:v>#REF!</c:v>
                </c:pt>
              </c:strCache>
            </c:strRef>
          </c:tx>
          <c:spPr>
            <a:gradFill rotWithShape="1">
              <a:gsLst>
                <a:gs pos="0">
                  <a:schemeClr val="accent2">
                    <a:lumMod val="50000"/>
                    <a:lumOff val="50000"/>
                    <a:satMod val="103000"/>
                    <a:lumMod val="102000"/>
                    <a:tint val="94000"/>
                  </a:schemeClr>
                </a:gs>
                <a:gs pos="50000">
                  <a:schemeClr val="accent2">
                    <a:lumMod val="50000"/>
                    <a:lumOff val="50000"/>
                    <a:satMod val="110000"/>
                    <a:lumMod val="100000"/>
                    <a:shade val="100000"/>
                  </a:schemeClr>
                </a:gs>
                <a:gs pos="100000">
                  <a:schemeClr val="accent2">
                    <a:lumMod val="50000"/>
                    <a:lumOff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Summary'!$B$51:$D$51</c:f>
            </c:numRef>
          </c:val>
          <c:extLst>
            <c:ext xmlns:c16="http://schemas.microsoft.com/office/drawing/2014/chart" uri="{C3380CC4-5D6E-409C-BE32-E72D297353CC}">
              <c16:uniqueId val="{00000015-009B-4ECF-AB3B-BC60BE5E4221}"/>
            </c:ext>
          </c:extLst>
        </c:ser>
        <c:ser>
          <c:idx val="50"/>
          <c:order val="50"/>
          <c:tx>
            <c:strRef>
              <c:f>'3 Year Product Mix Summary'!$A$52</c:f>
              <c:strCache>
                <c:ptCount val="1"/>
                <c:pt idx="0">
                  <c:v>#REF!</c:v>
                </c:pt>
              </c:strCache>
            </c:strRef>
          </c:tx>
          <c:spPr>
            <a:gradFill rotWithShape="1">
              <a:gsLst>
                <a:gs pos="0">
                  <a:schemeClr val="accent3">
                    <a:lumMod val="50000"/>
                    <a:lumOff val="50000"/>
                    <a:satMod val="103000"/>
                    <a:lumMod val="102000"/>
                    <a:tint val="94000"/>
                  </a:schemeClr>
                </a:gs>
                <a:gs pos="50000">
                  <a:schemeClr val="accent3">
                    <a:lumMod val="50000"/>
                    <a:lumOff val="50000"/>
                    <a:satMod val="110000"/>
                    <a:lumMod val="100000"/>
                    <a:shade val="100000"/>
                  </a:schemeClr>
                </a:gs>
                <a:gs pos="100000">
                  <a:schemeClr val="accent3">
                    <a:lumMod val="50000"/>
                    <a:lumOff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Summary'!$B$52:$D$52</c:f>
            </c:numRef>
          </c:val>
          <c:extLst>
            <c:ext xmlns:c16="http://schemas.microsoft.com/office/drawing/2014/chart" uri="{C3380CC4-5D6E-409C-BE32-E72D297353CC}">
              <c16:uniqueId val="{00000016-009B-4ECF-AB3B-BC60BE5E4221}"/>
            </c:ext>
          </c:extLst>
        </c:ser>
        <c:ser>
          <c:idx val="51"/>
          <c:order val="51"/>
          <c:tx>
            <c:strRef>
              <c:f>'3 Year Product Mix Summary'!$A$53</c:f>
              <c:strCache>
                <c:ptCount val="1"/>
                <c:pt idx="0">
                  <c:v>#REF!</c:v>
                </c:pt>
              </c:strCache>
            </c:strRef>
          </c:tx>
          <c:spPr>
            <a:gradFill rotWithShape="1">
              <a:gsLst>
                <a:gs pos="0">
                  <a:schemeClr val="accent4">
                    <a:lumMod val="50000"/>
                    <a:lumOff val="50000"/>
                    <a:satMod val="103000"/>
                    <a:lumMod val="102000"/>
                    <a:tint val="94000"/>
                  </a:schemeClr>
                </a:gs>
                <a:gs pos="50000">
                  <a:schemeClr val="accent4">
                    <a:lumMod val="50000"/>
                    <a:lumOff val="50000"/>
                    <a:satMod val="110000"/>
                    <a:lumMod val="100000"/>
                    <a:shade val="100000"/>
                  </a:schemeClr>
                </a:gs>
                <a:gs pos="100000">
                  <a:schemeClr val="accent4">
                    <a:lumMod val="50000"/>
                    <a:lumOff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Summary'!$B$53:$D$53</c:f>
            </c:numRef>
          </c:val>
          <c:extLst>
            <c:ext xmlns:c16="http://schemas.microsoft.com/office/drawing/2014/chart" uri="{C3380CC4-5D6E-409C-BE32-E72D297353CC}">
              <c16:uniqueId val="{00000017-009B-4ECF-AB3B-BC60BE5E4221}"/>
            </c:ext>
          </c:extLst>
        </c:ser>
        <c:ser>
          <c:idx val="52"/>
          <c:order val="52"/>
          <c:tx>
            <c:strRef>
              <c:f>'3 Year Product Mix Summary'!$A$54</c:f>
              <c:strCache>
                <c:ptCount val="1"/>
                <c:pt idx="0">
                  <c:v>#REF!</c:v>
                </c:pt>
              </c:strCache>
            </c:strRef>
          </c:tx>
          <c:spPr>
            <a:gradFill rotWithShape="1">
              <a:gsLst>
                <a:gs pos="0">
                  <a:schemeClr val="accent5">
                    <a:lumMod val="50000"/>
                    <a:lumOff val="50000"/>
                    <a:satMod val="103000"/>
                    <a:lumMod val="102000"/>
                    <a:tint val="94000"/>
                  </a:schemeClr>
                </a:gs>
                <a:gs pos="50000">
                  <a:schemeClr val="accent5">
                    <a:lumMod val="50000"/>
                    <a:lumOff val="50000"/>
                    <a:satMod val="110000"/>
                    <a:lumMod val="100000"/>
                    <a:shade val="100000"/>
                  </a:schemeClr>
                </a:gs>
                <a:gs pos="100000">
                  <a:schemeClr val="accent5">
                    <a:lumMod val="50000"/>
                    <a:lumOff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Summary'!$B$54:$D$54</c:f>
            </c:numRef>
          </c:val>
          <c:extLst>
            <c:ext xmlns:c16="http://schemas.microsoft.com/office/drawing/2014/chart" uri="{C3380CC4-5D6E-409C-BE32-E72D297353CC}">
              <c16:uniqueId val="{00000018-009B-4ECF-AB3B-BC60BE5E4221}"/>
            </c:ext>
          </c:extLst>
        </c:ser>
        <c:ser>
          <c:idx val="53"/>
          <c:order val="53"/>
          <c:tx>
            <c:strRef>
              <c:f>'3 Year Product Mix Summary'!$A$55</c:f>
              <c:strCache>
                <c:ptCount val="1"/>
                <c:pt idx="0">
                  <c:v>#REF!</c:v>
                </c:pt>
              </c:strCache>
            </c:strRef>
          </c:tx>
          <c:spPr>
            <a:gradFill rotWithShape="1">
              <a:gsLst>
                <a:gs pos="0">
                  <a:schemeClr val="accent6">
                    <a:lumMod val="50000"/>
                    <a:lumOff val="50000"/>
                    <a:satMod val="103000"/>
                    <a:lumMod val="102000"/>
                    <a:tint val="94000"/>
                  </a:schemeClr>
                </a:gs>
                <a:gs pos="50000">
                  <a:schemeClr val="accent6">
                    <a:lumMod val="50000"/>
                    <a:lumOff val="50000"/>
                    <a:satMod val="110000"/>
                    <a:lumMod val="100000"/>
                    <a:shade val="100000"/>
                  </a:schemeClr>
                </a:gs>
                <a:gs pos="100000">
                  <a:schemeClr val="accent6">
                    <a:lumMod val="50000"/>
                    <a:lumOff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Summary'!$B$55:$D$55</c:f>
            </c:numRef>
          </c:val>
          <c:extLst>
            <c:ext xmlns:c16="http://schemas.microsoft.com/office/drawing/2014/chart" uri="{C3380CC4-5D6E-409C-BE32-E72D297353CC}">
              <c16:uniqueId val="{00000019-009B-4ECF-AB3B-BC60BE5E4221}"/>
            </c:ext>
          </c:extLst>
        </c:ser>
        <c:ser>
          <c:idx val="54"/>
          <c:order val="54"/>
          <c:tx>
            <c:strRef>
              <c:f>'3 Year Product Mix Summary'!$A$56</c:f>
              <c:strCache>
                <c:ptCount val="1"/>
                <c:pt idx="0">
                  <c:v>#REF!</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Summary'!$B$56:$D$56</c:f>
            </c:numRef>
          </c:val>
          <c:extLst>
            <c:ext xmlns:c16="http://schemas.microsoft.com/office/drawing/2014/chart" uri="{C3380CC4-5D6E-409C-BE32-E72D297353CC}">
              <c16:uniqueId val="{0000001A-009B-4ECF-AB3B-BC60BE5E4221}"/>
            </c:ext>
          </c:extLst>
        </c:ser>
        <c:ser>
          <c:idx val="55"/>
          <c:order val="55"/>
          <c:tx>
            <c:strRef>
              <c:f>'3 Year Product Mix Summary'!$A$57</c:f>
              <c:strCache>
                <c:ptCount val="1"/>
                <c:pt idx="0">
                  <c:v>#REF!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Summary'!$B$57:$D$57</c:f>
            </c:numRef>
          </c:val>
          <c:extLst>
            <c:ext xmlns:c16="http://schemas.microsoft.com/office/drawing/2014/chart" uri="{C3380CC4-5D6E-409C-BE32-E72D297353CC}">
              <c16:uniqueId val="{0000001B-009B-4ECF-AB3B-BC60BE5E4221}"/>
            </c:ext>
          </c:extLst>
        </c:ser>
        <c:ser>
          <c:idx val="56"/>
          <c:order val="56"/>
          <c:tx>
            <c:strRef>
              <c:f>'3 Year Product Mix Summary'!$A$58</c:f>
              <c:strCache>
                <c:ptCount val="1"/>
                <c:pt idx="0">
                  <c:v>#REF!</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Summary'!$B$58:$D$58</c:f>
            </c:numRef>
          </c:val>
          <c:extLst>
            <c:ext xmlns:c16="http://schemas.microsoft.com/office/drawing/2014/chart" uri="{C3380CC4-5D6E-409C-BE32-E72D297353CC}">
              <c16:uniqueId val="{0000001C-009B-4ECF-AB3B-BC60BE5E4221}"/>
            </c:ext>
          </c:extLst>
        </c:ser>
        <c:ser>
          <c:idx val="57"/>
          <c:order val="57"/>
          <c:tx>
            <c:strRef>
              <c:f>'3 Year Product Mix Summary'!$A$59</c:f>
              <c:strCache>
                <c:ptCount val="1"/>
                <c:pt idx="0">
                  <c:v>#REF!</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Summary'!$B$59:$D$59</c:f>
            </c:numRef>
          </c:val>
          <c:extLst>
            <c:ext xmlns:c16="http://schemas.microsoft.com/office/drawing/2014/chart" uri="{C3380CC4-5D6E-409C-BE32-E72D297353CC}">
              <c16:uniqueId val="{0000001D-009B-4ECF-AB3B-BC60BE5E4221}"/>
            </c:ext>
          </c:extLst>
        </c:ser>
        <c:ser>
          <c:idx val="58"/>
          <c:order val="58"/>
          <c:tx>
            <c:strRef>
              <c:f>'3 Year Product Mix Summary'!$A$60</c:f>
              <c:strCache>
                <c:ptCount val="1"/>
                <c:pt idx="0">
                  <c:v>#REF!</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Summary'!$B$60:$D$60</c:f>
            </c:numRef>
          </c:val>
          <c:extLst>
            <c:ext xmlns:c16="http://schemas.microsoft.com/office/drawing/2014/chart" uri="{C3380CC4-5D6E-409C-BE32-E72D297353CC}">
              <c16:uniqueId val="{0000001E-009B-4ECF-AB3B-BC60BE5E4221}"/>
            </c:ext>
          </c:extLst>
        </c:ser>
        <c:ser>
          <c:idx val="59"/>
          <c:order val="59"/>
          <c:tx>
            <c:strRef>
              <c:f>'3 Year Product Mix Summary'!$A$61</c:f>
              <c:strCache>
                <c:ptCount val="1"/>
                <c:pt idx="0">
                  <c:v>#REF!</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Summary'!$B$61:$D$61</c:f>
            </c:numRef>
          </c:val>
          <c:extLst>
            <c:ext xmlns:c16="http://schemas.microsoft.com/office/drawing/2014/chart" uri="{C3380CC4-5D6E-409C-BE32-E72D297353CC}">
              <c16:uniqueId val="{0000001F-009B-4ECF-AB3B-BC60BE5E4221}"/>
            </c:ext>
          </c:extLst>
        </c:ser>
        <c:ser>
          <c:idx val="60"/>
          <c:order val="60"/>
          <c:tx>
            <c:strRef>
              <c:f>'3 Year Product Mix Summary'!$A$62</c:f>
              <c:strCache>
                <c:ptCount val="1"/>
                <c:pt idx="0">
                  <c:v>#REF!</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Summary'!$B$62:$D$62</c:f>
            </c:numRef>
          </c:val>
          <c:extLst>
            <c:ext xmlns:c16="http://schemas.microsoft.com/office/drawing/2014/chart" uri="{C3380CC4-5D6E-409C-BE32-E72D297353CC}">
              <c16:uniqueId val="{00000020-009B-4ECF-AB3B-BC60BE5E4221}"/>
            </c:ext>
          </c:extLst>
        </c:ser>
        <c:ser>
          <c:idx val="61"/>
          <c:order val="61"/>
          <c:tx>
            <c:strRef>
              <c:f>'3 Year Product Mix Summary'!$A$63</c:f>
              <c:strCache>
                <c:ptCount val="1"/>
                <c:pt idx="0">
                  <c:v>#REF!</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Summary'!$B$63:$D$63</c:f>
            </c:numRef>
          </c:val>
          <c:extLst>
            <c:ext xmlns:c16="http://schemas.microsoft.com/office/drawing/2014/chart" uri="{C3380CC4-5D6E-409C-BE32-E72D297353CC}">
              <c16:uniqueId val="{00000021-009B-4ECF-AB3B-BC60BE5E4221}"/>
            </c:ext>
          </c:extLst>
        </c:ser>
        <c:ser>
          <c:idx val="62"/>
          <c:order val="62"/>
          <c:tx>
            <c:strRef>
              <c:f>'3 Year Product Mix Summary'!$A$64</c:f>
              <c:strCache>
                <c:ptCount val="1"/>
                <c:pt idx="0">
                  <c:v>#REF!</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Summary'!$B$64:$D$64</c:f>
            </c:numRef>
          </c:val>
          <c:extLst>
            <c:ext xmlns:c16="http://schemas.microsoft.com/office/drawing/2014/chart" uri="{C3380CC4-5D6E-409C-BE32-E72D297353CC}">
              <c16:uniqueId val="{00000022-009B-4ECF-AB3B-BC60BE5E4221}"/>
            </c:ext>
          </c:extLst>
        </c:ser>
        <c:ser>
          <c:idx val="63"/>
          <c:order val="63"/>
          <c:tx>
            <c:strRef>
              <c:f>'3 Year Product Mix Summary'!$A$65</c:f>
              <c:strCache>
                <c:ptCount val="1"/>
                <c:pt idx="0">
                  <c:v>#REF!</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Summary'!$B$65:$D$65</c:f>
            </c:numRef>
          </c:val>
          <c:extLst>
            <c:ext xmlns:c16="http://schemas.microsoft.com/office/drawing/2014/chart" uri="{C3380CC4-5D6E-409C-BE32-E72D297353CC}">
              <c16:uniqueId val="{00000023-009B-4ECF-AB3B-BC60BE5E4221}"/>
            </c:ext>
          </c:extLst>
        </c:ser>
        <c:ser>
          <c:idx val="64"/>
          <c:order val="64"/>
          <c:tx>
            <c:strRef>
              <c:f>'3 Year Product Mix Summary'!$A$66</c:f>
              <c:strCache>
                <c:ptCount val="1"/>
                <c:pt idx="0">
                  <c:v>#REF!</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Summary'!$B$66:$D$66</c:f>
            </c:numRef>
          </c:val>
          <c:extLst>
            <c:ext xmlns:c16="http://schemas.microsoft.com/office/drawing/2014/chart" uri="{C3380CC4-5D6E-409C-BE32-E72D297353CC}">
              <c16:uniqueId val="{00000024-009B-4ECF-AB3B-BC60BE5E4221}"/>
            </c:ext>
          </c:extLst>
        </c:ser>
        <c:ser>
          <c:idx val="65"/>
          <c:order val="65"/>
          <c:tx>
            <c:strRef>
              <c:f>'3 Year Product Mix Summary'!$A$67</c:f>
              <c:strCache>
                <c:ptCount val="1"/>
                <c:pt idx="0">
                  <c:v>#REF!</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Summary'!$B$67:$D$67</c:f>
            </c:numRef>
          </c:val>
          <c:extLst>
            <c:ext xmlns:c16="http://schemas.microsoft.com/office/drawing/2014/chart" uri="{C3380CC4-5D6E-409C-BE32-E72D297353CC}">
              <c16:uniqueId val="{00000025-009B-4ECF-AB3B-BC60BE5E4221}"/>
            </c:ext>
          </c:extLst>
        </c:ser>
        <c:ser>
          <c:idx val="66"/>
          <c:order val="66"/>
          <c:tx>
            <c:strRef>
              <c:f>'3 Year Product Mix Summary'!$A$68</c:f>
              <c:strCache>
                <c:ptCount val="1"/>
                <c:pt idx="0">
                  <c:v>#REF!</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Summary'!$B$68:$D$68</c:f>
            </c:numRef>
          </c:val>
          <c:extLst>
            <c:ext xmlns:c16="http://schemas.microsoft.com/office/drawing/2014/chart" uri="{C3380CC4-5D6E-409C-BE32-E72D297353CC}">
              <c16:uniqueId val="{00000026-009B-4ECF-AB3B-BC60BE5E4221}"/>
            </c:ext>
          </c:extLst>
        </c:ser>
        <c:ser>
          <c:idx val="67"/>
          <c:order val="67"/>
          <c:tx>
            <c:strRef>
              <c:f>'3 Year Product Mix Summary'!$A$69</c:f>
              <c:strCache>
                <c:ptCount val="1"/>
                <c:pt idx="0">
                  <c:v>#REF!</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Summary'!$B$69:$D$69</c:f>
            </c:numRef>
          </c:val>
          <c:extLst>
            <c:ext xmlns:c16="http://schemas.microsoft.com/office/drawing/2014/chart" uri="{C3380CC4-5D6E-409C-BE32-E72D297353CC}">
              <c16:uniqueId val="{00000027-009B-4ECF-AB3B-BC60BE5E4221}"/>
            </c:ext>
          </c:extLst>
        </c:ser>
        <c:ser>
          <c:idx val="68"/>
          <c:order val="68"/>
          <c:tx>
            <c:strRef>
              <c:f>'3 Year Product Mix Summary'!$A$70</c:f>
              <c:strCache>
                <c:ptCount val="1"/>
                <c:pt idx="0">
                  <c:v>#REF!</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Summary'!$B$70:$D$70</c:f>
            </c:numRef>
          </c:val>
          <c:extLst>
            <c:ext xmlns:c16="http://schemas.microsoft.com/office/drawing/2014/chart" uri="{C3380CC4-5D6E-409C-BE32-E72D297353CC}">
              <c16:uniqueId val="{00000028-009B-4ECF-AB3B-BC60BE5E4221}"/>
            </c:ext>
          </c:extLst>
        </c:ser>
        <c:ser>
          <c:idx val="69"/>
          <c:order val="69"/>
          <c:tx>
            <c:strRef>
              <c:f>'3 Year Product Mix Summary'!$A$71</c:f>
              <c:strCache>
                <c:ptCount val="1"/>
                <c:pt idx="0">
                  <c:v>#REF!</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Summary'!$B$71:$D$71</c:f>
            </c:numRef>
          </c:val>
          <c:extLst>
            <c:ext xmlns:c16="http://schemas.microsoft.com/office/drawing/2014/chart" uri="{C3380CC4-5D6E-409C-BE32-E72D297353CC}">
              <c16:uniqueId val="{00000029-009B-4ECF-AB3B-BC60BE5E4221}"/>
            </c:ext>
          </c:extLst>
        </c:ser>
        <c:ser>
          <c:idx val="70"/>
          <c:order val="70"/>
          <c:tx>
            <c:strRef>
              <c:f>'3 Year Product Mix Summary'!$A$72</c:f>
              <c:strCache>
                <c:ptCount val="1"/>
                <c:pt idx="0">
                  <c:v>#REF!</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Summary'!$B$72:$D$72</c:f>
            </c:numRef>
          </c:val>
          <c:extLst>
            <c:ext xmlns:c16="http://schemas.microsoft.com/office/drawing/2014/chart" uri="{C3380CC4-5D6E-409C-BE32-E72D297353CC}">
              <c16:uniqueId val="{0000002A-009B-4ECF-AB3B-BC60BE5E4221}"/>
            </c:ext>
          </c:extLst>
        </c:ser>
        <c:ser>
          <c:idx val="71"/>
          <c:order val="71"/>
          <c:tx>
            <c:strRef>
              <c:f>'3 Year Product Mix Summary'!$A$73</c:f>
              <c:strCache>
                <c:ptCount val="1"/>
                <c:pt idx="0">
                  <c:v>#REF!</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Summary'!$B$73:$D$73</c:f>
            </c:numRef>
          </c:val>
          <c:extLst>
            <c:ext xmlns:c16="http://schemas.microsoft.com/office/drawing/2014/chart" uri="{C3380CC4-5D6E-409C-BE32-E72D297353CC}">
              <c16:uniqueId val="{0000002B-009B-4ECF-AB3B-BC60BE5E4221}"/>
            </c:ext>
          </c:extLst>
        </c:ser>
        <c:ser>
          <c:idx val="72"/>
          <c:order val="72"/>
          <c:tx>
            <c:strRef>
              <c:f>'3 Year Product Mix Summary'!$A$74</c:f>
              <c:strCache>
                <c:ptCount val="1"/>
                <c:pt idx="0">
                  <c:v>#REF!</c:v>
                </c:pt>
              </c:strCache>
            </c:strRef>
          </c:tx>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Summary'!$B$74:$D$74</c:f>
            </c:numRef>
          </c:val>
          <c:extLst>
            <c:ext xmlns:c16="http://schemas.microsoft.com/office/drawing/2014/chart" uri="{C3380CC4-5D6E-409C-BE32-E72D297353CC}">
              <c16:uniqueId val="{0000002C-009B-4ECF-AB3B-BC60BE5E4221}"/>
            </c:ext>
          </c:extLst>
        </c:ser>
        <c:ser>
          <c:idx val="73"/>
          <c:order val="73"/>
          <c:tx>
            <c:strRef>
              <c:f>'3 Year Product Mix Summary'!$A$75</c:f>
              <c:strCache>
                <c:ptCount val="1"/>
                <c:pt idx="0">
                  <c:v>#REF!</c:v>
                </c:pt>
              </c:strCache>
            </c:strRef>
          </c:tx>
          <c:spPr>
            <a:gradFill rotWithShape="1">
              <a:gsLst>
                <a:gs pos="0">
                  <a:schemeClr val="accent2">
                    <a:lumMod val="80000"/>
                    <a:satMod val="103000"/>
                    <a:lumMod val="102000"/>
                    <a:tint val="94000"/>
                  </a:schemeClr>
                </a:gs>
                <a:gs pos="50000">
                  <a:schemeClr val="accent2">
                    <a:lumMod val="80000"/>
                    <a:satMod val="110000"/>
                    <a:lumMod val="100000"/>
                    <a:shade val="100000"/>
                  </a:schemeClr>
                </a:gs>
                <a:gs pos="100000">
                  <a:schemeClr val="accent2">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Summary'!$B$75:$D$75</c:f>
            </c:numRef>
          </c:val>
          <c:extLst>
            <c:ext xmlns:c16="http://schemas.microsoft.com/office/drawing/2014/chart" uri="{C3380CC4-5D6E-409C-BE32-E72D297353CC}">
              <c16:uniqueId val="{0000002D-009B-4ECF-AB3B-BC60BE5E4221}"/>
            </c:ext>
          </c:extLst>
        </c:ser>
        <c:ser>
          <c:idx val="74"/>
          <c:order val="74"/>
          <c:tx>
            <c:strRef>
              <c:f>'3 Year Product Mix Summary'!$A$76</c:f>
              <c:strCache>
                <c:ptCount val="1"/>
                <c:pt idx="0">
                  <c:v>#REF!</c:v>
                </c:pt>
              </c:strCache>
            </c:strRef>
          </c:tx>
          <c:spPr>
            <a:gradFill rotWithShape="1">
              <a:gsLst>
                <a:gs pos="0">
                  <a:schemeClr val="accent3">
                    <a:lumMod val="80000"/>
                    <a:satMod val="103000"/>
                    <a:lumMod val="102000"/>
                    <a:tint val="94000"/>
                  </a:schemeClr>
                </a:gs>
                <a:gs pos="50000">
                  <a:schemeClr val="accent3">
                    <a:lumMod val="80000"/>
                    <a:satMod val="110000"/>
                    <a:lumMod val="100000"/>
                    <a:shade val="100000"/>
                  </a:schemeClr>
                </a:gs>
                <a:gs pos="100000">
                  <a:schemeClr val="accent3">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Summary'!$B$76:$D$76</c:f>
            </c:numRef>
          </c:val>
          <c:extLst>
            <c:ext xmlns:c16="http://schemas.microsoft.com/office/drawing/2014/chart" uri="{C3380CC4-5D6E-409C-BE32-E72D297353CC}">
              <c16:uniqueId val="{0000002E-009B-4ECF-AB3B-BC60BE5E4221}"/>
            </c:ext>
          </c:extLst>
        </c:ser>
        <c:ser>
          <c:idx val="75"/>
          <c:order val="75"/>
          <c:tx>
            <c:strRef>
              <c:f>'3 Year Product Mix Summary'!$A$77</c:f>
              <c:strCache>
                <c:ptCount val="1"/>
                <c:pt idx="0">
                  <c:v>#REF!</c:v>
                </c:pt>
              </c:strCache>
            </c:strRef>
          </c:tx>
          <c:spPr>
            <a:gradFill rotWithShape="1">
              <a:gsLst>
                <a:gs pos="0">
                  <a:schemeClr val="accent4">
                    <a:lumMod val="80000"/>
                    <a:satMod val="103000"/>
                    <a:lumMod val="102000"/>
                    <a:tint val="94000"/>
                  </a:schemeClr>
                </a:gs>
                <a:gs pos="50000">
                  <a:schemeClr val="accent4">
                    <a:lumMod val="80000"/>
                    <a:satMod val="110000"/>
                    <a:lumMod val="100000"/>
                    <a:shade val="100000"/>
                  </a:schemeClr>
                </a:gs>
                <a:gs pos="100000">
                  <a:schemeClr val="accent4">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Summary'!$B$77:$D$77</c:f>
            </c:numRef>
          </c:val>
          <c:extLst>
            <c:ext xmlns:c16="http://schemas.microsoft.com/office/drawing/2014/chart" uri="{C3380CC4-5D6E-409C-BE32-E72D297353CC}">
              <c16:uniqueId val="{0000002F-009B-4ECF-AB3B-BC60BE5E4221}"/>
            </c:ext>
          </c:extLst>
        </c:ser>
        <c:ser>
          <c:idx val="76"/>
          <c:order val="76"/>
          <c:tx>
            <c:strRef>
              <c:f>'3 Year Product Mix Summary'!$A$78</c:f>
              <c:strCache>
                <c:ptCount val="1"/>
                <c:pt idx="0">
                  <c:v>#REF!</c:v>
                </c:pt>
              </c:strCache>
            </c:strRef>
          </c:tx>
          <c:spPr>
            <a:gradFill rotWithShape="1">
              <a:gsLst>
                <a:gs pos="0">
                  <a:schemeClr val="accent5">
                    <a:lumMod val="80000"/>
                    <a:satMod val="103000"/>
                    <a:lumMod val="102000"/>
                    <a:tint val="94000"/>
                  </a:schemeClr>
                </a:gs>
                <a:gs pos="50000">
                  <a:schemeClr val="accent5">
                    <a:lumMod val="80000"/>
                    <a:satMod val="110000"/>
                    <a:lumMod val="100000"/>
                    <a:shade val="100000"/>
                  </a:schemeClr>
                </a:gs>
                <a:gs pos="100000">
                  <a:schemeClr val="accent5">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Summary'!$B$78:$D$78</c:f>
            </c:numRef>
          </c:val>
          <c:extLst>
            <c:ext xmlns:c16="http://schemas.microsoft.com/office/drawing/2014/chart" uri="{C3380CC4-5D6E-409C-BE32-E72D297353CC}">
              <c16:uniqueId val="{00000030-009B-4ECF-AB3B-BC60BE5E4221}"/>
            </c:ext>
          </c:extLst>
        </c:ser>
        <c:ser>
          <c:idx val="77"/>
          <c:order val="77"/>
          <c:tx>
            <c:strRef>
              <c:f>'3 Year Product Mix Summary'!$A$79</c:f>
              <c:strCache>
                <c:ptCount val="1"/>
                <c:pt idx="0">
                  <c:v>#REF!</c:v>
                </c:pt>
              </c:strCache>
            </c:strRef>
          </c:tx>
          <c:spPr>
            <a:gradFill rotWithShape="1">
              <a:gsLst>
                <a:gs pos="0">
                  <a:schemeClr val="accent6">
                    <a:lumMod val="80000"/>
                    <a:satMod val="103000"/>
                    <a:lumMod val="102000"/>
                    <a:tint val="94000"/>
                  </a:schemeClr>
                </a:gs>
                <a:gs pos="50000">
                  <a:schemeClr val="accent6">
                    <a:lumMod val="80000"/>
                    <a:satMod val="110000"/>
                    <a:lumMod val="100000"/>
                    <a:shade val="100000"/>
                  </a:schemeClr>
                </a:gs>
                <a:gs pos="100000">
                  <a:schemeClr val="accent6">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Summary'!$B$79:$D$79</c:f>
            </c:numRef>
          </c:val>
          <c:extLst>
            <c:ext xmlns:c16="http://schemas.microsoft.com/office/drawing/2014/chart" uri="{C3380CC4-5D6E-409C-BE32-E72D297353CC}">
              <c16:uniqueId val="{00000031-009B-4ECF-AB3B-BC60BE5E4221}"/>
            </c:ext>
          </c:extLst>
        </c:ser>
        <c:ser>
          <c:idx val="78"/>
          <c:order val="78"/>
          <c:tx>
            <c:strRef>
              <c:f>'3 Year Product Mix Summary'!$A$80</c:f>
              <c:strCache>
                <c:ptCount val="1"/>
                <c:pt idx="0">
                  <c:v>#REF!</c:v>
                </c:pt>
              </c:strCache>
            </c:strRef>
          </c:tx>
          <c:spPr>
            <a:gradFill rotWithShape="1">
              <a:gsLst>
                <a:gs pos="0">
                  <a:schemeClr val="accent1">
                    <a:lumMod val="60000"/>
                    <a:lumOff val="40000"/>
                    <a:satMod val="103000"/>
                    <a:lumMod val="102000"/>
                    <a:tint val="94000"/>
                  </a:schemeClr>
                </a:gs>
                <a:gs pos="50000">
                  <a:schemeClr val="accent1">
                    <a:lumMod val="60000"/>
                    <a:lumOff val="40000"/>
                    <a:satMod val="110000"/>
                    <a:lumMod val="100000"/>
                    <a:shade val="100000"/>
                  </a:schemeClr>
                </a:gs>
                <a:gs pos="100000">
                  <a:schemeClr val="accent1">
                    <a:lumMod val="60000"/>
                    <a:lumOff val="4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Summary'!$B$80:$D$80</c:f>
            </c:numRef>
          </c:val>
          <c:extLst>
            <c:ext xmlns:c16="http://schemas.microsoft.com/office/drawing/2014/chart" uri="{C3380CC4-5D6E-409C-BE32-E72D297353CC}">
              <c16:uniqueId val="{00000032-009B-4ECF-AB3B-BC60BE5E4221}"/>
            </c:ext>
          </c:extLst>
        </c:ser>
        <c:ser>
          <c:idx val="79"/>
          <c:order val="79"/>
          <c:tx>
            <c:strRef>
              <c:f>'3 Year Product Mix Summary'!$A$81</c:f>
              <c:strCache>
                <c:ptCount val="1"/>
                <c:pt idx="0">
                  <c:v>#REF!</c:v>
                </c:pt>
              </c:strCache>
            </c:strRef>
          </c:tx>
          <c:spPr>
            <a:gradFill rotWithShape="1">
              <a:gsLst>
                <a:gs pos="0">
                  <a:schemeClr val="accent2">
                    <a:lumMod val="60000"/>
                    <a:lumOff val="40000"/>
                    <a:satMod val="103000"/>
                    <a:lumMod val="102000"/>
                    <a:tint val="94000"/>
                  </a:schemeClr>
                </a:gs>
                <a:gs pos="50000">
                  <a:schemeClr val="accent2">
                    <a:lumMod val="60000"/>
                    <a:lumOff val="40000"/>
                    <a:satMod val="110000"/>
                    <a:lumMod val="100000"/>
                    <a:shade val="100000"/>
                  </a:schemeClr>
                </a:gs>
                <a:gs pos="100000">
                  <a:schemeClr val="accent2">
                    <a:lumMod val="60000"/>
                    <a:lumOff val="4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Summary'!$B$81:$D$81</c:f>
            </c:numRef>
          </c:val>
          <c:extLst>
            <c:ext xmlns:c16="http://schemas.microsoft.com/office/drawing/2014/chart" uri="{C3380CC4-5D6E-409C-BE32-E72D297353CC}">
              <c16:uniqueId val="{00000033-009B-4ECF-AB3B-BC60BE5E4221}"/>
            </c:ext>
          </c:extLst>
        </c:ser>
        <c:ser>
          <c:idx val="80"/>
          <c:order val="80"/>
          <c:tx>
            <c:strRef>
              <c:f>'3 Year Product Mix Summary'!$A$82</c:f>
              <c:strCache>
                <c:ptCount val="1"/>
                <c:pt idx="0">
                  <c:v>#REF!</c:v>
                </c:pt>
              </c:strCache>
            </c:strRef>
          </c:tx>
          <c:spPr>
            <a:gradFill rotWithShape="1">
              <a:gsLst>
                <a:gs pos="0">
                  <a:schemeClr val="accent3">
                    <a:lumMod val="60000"/>
                    <a:lumOff val="40000"/>
                    <a:satMod val="103000"/>
                    <a:lumMod val="102000"/>
                    <a:tint val="94000"/>
                  </a:schemeClr>
                </a:gs>
                <a:gs pos="50000">
                  <a:schemeClr val="accent3">
                    <a:lumMod val="60000"/>
                    <a:lumOff val="40000"/>
                    <a:satMod val="110000"/>
                    <a:lumMod val="100000"/>
                    <a:shade val="100000"/>
                  </a:schemeClr>
                </a:gs>
                <a:gs pos="100000">
                  <a:schemeClr val="accent3">
                    <a:lumMod val="60000"/>
                    <a:lumOff val="4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Summary'!$B$82:$D$82</c:f>
            </c:numRef>
          </c:val>
          <c:extLst>
            <c:ext xmlns:c16="http://schemas.microsoft.com/office/drawing/2014/chart" uri="{C3380CC4-5D6E-409C-BE32-E72D297353CC}">
              <c16:uniqueId val="{00000034-009B-4ECF-AB3B-BC60BE5E4221}"/>
            </c:ext>
          </c:extLst>
        </c:ser>
        <c:ser>
          <c:idx val="81"/>
          <c:order val="81"/>
          <c:tx>
            <c:strRef>
              <c:f>'3 Year Product Mix Summary'!$A$83</c:f>
              <c:strCache>
                <c:ptCount val="1"/>
                <c:pt idx="0">
                  <c:v>#REF!</c:v>
                </c:pt>
              </c:strCache>
            </c:strRef>
          </c:tx>
          <c:spPr>
            <a:gradFill rotWithShape="1">
              <a:gsLst>
                <a:gs pos="0">
                  <a:schemeClr val="accent4">
                    <a:lumMod val="60000"/>
                    <a:lumOff val="40000"/>
                    <a:satMod val="103000"/>
                    <a:lumMod val="102000"/>
                    <a:tint val="94000"/>
                  </a:schemeClr>
                </a:gs>
                <a:gs pos="50000">
                  <a:schemeClr val="accent4">
                    <a:lumMod val="60000"/>
                    <a:lumOff val="40000"/>
                    <a:satMod val="110000"/>
                    <a:lumMod val="100000"/>
                    <a:shade val="100000"/>
                  </a:schemeClr>
                </a:gs>
                <a:gs pos="100000">
                  <a:schemeClr val="accent4">
                    <a:lumMod val="60000"/>
                    <a:lumOff val="4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Summary'!$B$83:$D$83</c:f>
            </c:numRef>
          </c:val>
          <c:extLst>
            <c:ext xmlns:c16="http://schemas.microsoft.com/office/drawing/2014/chart" uri="{C3380CC4-5D6E-409C-BE32-E72D297353CC}">
              <c16:uniqueId val="{00000035-009B-4ECF-AB3B-BC60BE5E4221}"/>
            </c:ext>
          </c:extLst>
        </c:ser>
        <c:ser>
          <c:idx val="82"/>
          <c:order val="82"/>
          <c:tx>
            <c:strRef>
              <c:f>'3 Year Product Mix Summary'!$A$84</c:f>
              <c:strCache>
                <c:ptCount val="1"/>
                <c:pt idx="0">
                  <c:v>#REF!</c:v>
                </c:pt>
              </c:strCache>
            </c:strRef>
          </c:tx>
          <c:spPr>
            <a:gradFill rotWithShape="1">
              <a:gsLst>
                <a:gs pos="0">
                  <a:schemeClr val="accent5">
                    <a:lumMod val="60000"/>
                    <a:lumOff val="40000"/>
                    <a:satMod val="103000"/>
                    <a:lumMod val="102000"/>
                    <a:tint val="94000"/>
                  </a:schemeClr>
                </a:gs>
                <a:gs pos="50000">
                  <a:schemeClr val="accent5">
                    <a:lumMod val="60000"/>
                    <a:lumOff val="40000"/>
                    <a:satMod val="110000"/>
                    <a:lumMod val="100000"/>
                    <a:shade val="100000"/>
                  </a:schemeClr>
                </a:gs>
                <a:gs pos="100000">
                  <a:schemeClr val="accent5">
                    <a:lumMod val="60000"/>
                    <a:lumOff val="4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Summary'!$B$84:$D$84</c:f>
            </c:numRef>
          </c:val>
          <c:extLst>
            <c:ext xmlns:c16="http://schemas.microsoft.com/office/drawing/2014/chart" uri="{C3380CC4-5D6E-409C-BE32-E72D297353CC}">
              <c16:uniqueId val="{00000036-009B-4ECF-AB3B-BC60BE5E4221}"/>
            </c:ext>
          </c:extLst>
        </c:ser>
        <c:ser>
          <c:idx val="83"/>
          <c:order val="83"/>
          <c:tx>
            <c:strRef>
              <c:f>'3 Year Product Mix Summary'!$A$85</c:f>
              <c:strCache>
                <c:ptCount val="1"/>
                <c:pt idx="0">
                  <c:v>#REF!</c:v>
                </c:pt>
              </c:strCache>
            </c:strRef>
          </c:tx>
          <c:spPr>
            <a:gradFill rotWithShape="1">
              <a:gsLst>
                <a:gs pos="0">
                  <a:schemeClr val="accent6">
                    <a:lumMod val="60000"/>
                    <a:lumOff val="40000"/>
                    <a:satMod val="103000"/>
                    <a:lumMod val="102000"/>
                    <a:tint val="94000"/>
                  </a:schemeClr>
                </a:gs>
                <a:gs pos="50000">
                  <a:schemeClr val="accent6">
                    <a:lumMod val="60000"/>
                    <a:lumOff val="40000"/>
                    <a:satMod val="110000"/>
                    <a:lumMod val="100000"/>
                    <a:shade val="100000"/>
                  </a:schemeClr>
                </a:gs>
                <a:gs pos="100000">
                  <a:schemeClr val="accent6">
                    <a:lumMod val="60000"/>
                    <a:lumOff val="4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Summary'!$B$85:$D$85</c:f>
            </c:numRef>
          </c:val>
          <c:extLst>
            <c:ext xmlns:c16="http://schemas.microsoft.com/office/drawing/2014/chart" uri="{C3380CC4-5D6E-409C-BE32-E72D297353CC}">
              <c16:uniqueId val="{00000037-009B-4ECF-AB3B-BC60BE5E4221}"/>
            </c:ext>
          </c:extLst>
        </c:ser>
        <c:ser>
          <c:idx val="84"/>
          <c:order val="84"/>
          <c:tx>
            <c:strRef>
              <c:f>'3 Year Product Mix Summary'!$A$86</c:f>
              <c:strCache>
                <c:ptCount val="1"/>
                <c:pt idx="0">
                  <c:v>#REF!</c:v>
                </c:pt>
              </c:strCache>
            </c:strRef>
          </c:tx>
          <c:spPr>
            <a:gradFill rotWithShape="1">
              <a:gsLst>
                <a:gs pos="0">
                  <a:schemeClr val="accent1">
                    <a:lumMod val="50000"/>
                    <a:satMod val="103000"/>
                    <a:lumMod val="102000"/>
                    <a:tint val="94000"/>
                  </a:schemeClr>
                </a:gs>
                <a:gs pos="50000">
                  <a:schemeClr val="accent1">
                    <a:lumMod val="50000"/>
                    <a:satMod val="110000"/>
                    <a:lumMod val="100000"/>
                    <a:shade val="100000"/>
                  </a:schemeClr>
                </a:gs>
                <a:gs pos="100000">
                  <a:schemeClr val="accent1">
                    <a:lumMod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Summary'!$B$86:$D$86</c:f>
            </c:numRef>
          </c:val>
          <c:extLst>
            <c:ext xmlns:c16="http://schemas.microsoft.com/office/drawing/2014/chart" uri="{C3380CC4-5D6E-409C-BE32-E72D297353CC}">
              <c16:uniqueId val="{00000038-009B-4ECF-AB3B-BC60BE5E4221}"/>
            </c:ext>
          </c:extLst>
        </c:ser>
        <c:ser>
          <c:idx val="85"/>
          <c:order val="85"/>
          <c:tx>
            <c:strRef>
              <c:f>'3 Year Product Mix Summary'!$A$87</c:f>
              <c:strCache>
                <c:ptCount val="1"/>
                <c:pt idx="0">
                  <c:v>#REF!</c:v>
                </c:pt>
              </c:strCache>
            </c:strRef>
          </c:tx>
          <c:spPr>
            <a:gradFill rotWithShape="1">
              <a:gsLst>
                <a:gs pos="0">
                  <a:schemeClr val="accent2">
                    <a:lumMod val="50000"/>
                    <a:satMod val="103000"/>
                    <a:lumMod val="102000"/>
                    <a:tint val="94000"/>
                  </a:schemeClr>
                </a:gs>
                <a:gs pos="50000">
                  <a:schemeClr val="accent2">
                    <a:lumMod val="50000"/>
                    <a:satMod val="110000"/>
                    <a:lumMod val="100000"/>
                    <a:shade val="100000"/>
                  </a:schemeClr>
                </a:gs>
                <a:gs pos="100000">
                  <a:schemeClr val="accent2">
                    <a:lumMod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Summary'!$B$87:$D$87</c:f>
            </c:numRef>
          </c:val>
          <c:extLst>
            <c:ext xmlns:c16="http://schemas.microsoft.com/office/drawing/2014/chart" uri="{C3380CC4-5D6E-409C-BE32-E72D297353CC}">
              <c16:uniqueId val="{00000039-009B-4ECF-AB3B-BC60BE5E4221}"/>
            </c:ext>
          </c:extLst>
        </c:ser>
        <c:ser>
          <c:idx val="86"/>
          <c:order val="86"/>
          <c:tx>
            <c:strRef>
              <c:f>'3 Year Product Mix Summary'!$A$88</c:f>
              <c:strCache>
                <c:ptCount val="1"/>
                <c:pt idx="0">
                  <c:v>#REF!</c:v>
                </c:pt>
              </c:strCache>
            </c:strRef>
          </c:tx>
          <c:spPr>
            <a:gradFill rotWithShape="1">
              <a:gsLst>
                <a:gs pos="0">
                  <a:schemeClr val="accent3">
                    <a:lumMod val="50000"/>
                    <a:satMod val="103000"/>
                    <a:lumMod val="102000"/>
                    <a:tint val="94000"/>
                  </a:schemeClr>
                </a:gs>
                <a:gs pos="50000">
                  <a:schemeClr val="accent3">
                    <a:lumMod val="50000"/>
                    <a:satMod val="110000"/>
                    <a:lumMod val="100000"/>
                    <a:shade val="100000"/>
                  </a:schemeClr>
                </a:gs>
                <a:gs pos="100000">
                  <a:schemeClr val="accent3">
                    <a:lumMod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Summary'!$B$88:$D$88</c:f>
            </c:numRef>
          </c:val>
          <c:extLst>
            <c:ext xmlns:c16="http://schemas.microsoft.com/office/drawing/2014/chart" uri="{C3380CC4-5D6E-409C-BE32-E72D297353CC}">
              <c16:uniqueId val="{0000003A-009B-4ECF-AB3B-BC60BE5E4221}"/>
            </c:ext>
          </c:extLst>
        </c:ser>
        <c:ser>
          <c:idx val="87"/>
          <c:order val="87"/>
          <c:tx>
            <c:strRef>
              <c:f>'3 Year Product Mix Summary'!$A$89</c:f>
              <c:strCache>
                <c:ptCount val="1"/>
                <c:pt idx="0">
                  <c:v>#REF!</c:v>
                </c:pt>
              </c:strCache>
            </c:strRef>
          </c:tx>
          <c:spPr>
            <a:gradFill rotWithShape="1">
              <a:gsLst>
                <a:gs pos="0">
                  <a:schemeClr val="accent4">
                    <a:lumMod val="50000"/>
                    <a:satMod val="103000"/>
                    <a:lumMod val="102000"/>
                    <a:tint val="94000"/>
                  </a:schemeClr>
                </a:gs>
                <a:gs pos="50000">
                  <a:schemeClr val="accent4">
                    <a:lumMod val="50000"/>
                    <a:satMod val="110000"/>
                    <a:lumMod val="100000"/>
                    <a:shade val="100000"/>
                  </a:schemeClr>
                </a:gs>
                <a:gs pos="100000">
                  <a:schemeClr val="accent4">
                    <a:lumMod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Summary'!$B$89:$D$89</c:f>
            </c:numRef>
          </c:val>
          <c:extLst>
            <c:ext xmlns:c16="http://schemas.microsoft.com/office/drawing/2014/chart" uri="{C3380CC4-5D6E-409C-BE32-E72D297353CC}">
              <c16:uniqueId val="{0000003B-009B-4ECF-AB3B-BC60BE5E4221}"/>
            </c:ext>
          </c:extLst>
        </c:ser>
        <c:ser>
          <c:idx val="88"/>
          <c:order val="88"/>
          <c:tx>
            <c:strRef>
              <c:f>'3 Year Product Mix Summary'!$A$90</c:f>
              <c:strCache>
                <c:ptCount val="1"/>
                <c:pt idx="0">
                  <c:v>#REF!</c:v>
                </c:pt>
              </c:strCache>
            </c:strRef>
          </c:tx>
          <c:spPr>
            <a:gradFill rotWithShape="1">
              <a:gsLst>
                <a:gs pos="0">
                  <a:schemeClr val="accent5">
                    <a:lumMod val="50000"/>
                    <a:satMod val="103000"/>
                    <a:lumMod val="102000"/>
                    <a:tint val="94000"/>
                  </a:schemeClr>
                </a:gs>
                <a:gs pos="50000">
                  <a:schemeClr val="accent5">
                    <a:lumMod val="50000"/>
                    <a:satMod val="110000"/>
                    <a:lumMod val="100000"/>
                    <a:shade val="100000"/>
                  </a:schemeClr>
                </a:gs>
                <a:gs pos="100000">
                  <a:schemeClr val="accent5">
                    <a:lumMod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Summary'!$B$90:$D$90</c:f>
            </c:numRef>
          </c:val>
          <c:extLst>
            <c:ext xmlns:c16="http://schemas.microsoft.com/office/drawing/2014/chart" uri="{C3380CC4-5D6E-409C-BE32-E72D297353CC}">
              <c16:uniqueId val="{0000003C-009B-4ECF-AB3B-BC60BE5E4221}"/>
            </c:ext>
          </c:extLst>
        </c:ser>
        <c:ser>
          <c:idx val="89"/>
          <c:order val="89"/>
          <c:tx>
            <c:strRef>
              <c:f>'3 Year Product Mix Summary'!$A$91</c:f>
              <c:strCache>
                <c:ptCount val="1"/>
                <c:pt idx="0">
                  <c:v>#REF!</c:v>
                </c:pt>
              </c:strCache>
            </c:strRef>
          </c:tx>
          <c:spPr>
            <a:gradFill rotWithShape="1">
              <a:gsLst>
                <a:gs pos="0">
                  <a:schemeClr val="accent6">
                    <a:lumMod val="50000"/>
                    <a:satMod val="103000"/>
                    <a:lumMod val="102000"/>
                    <a:tint val="94000"/>
                  </a:schemeClr>
                </a:gs>
                <a:gs pos="50000">
                  <a:schemeClr val="accent6">
                    <a:lumMod val="50000"/>
                    <a:satMod val="110000"/>
                    <a:lumMod val="100000"/>
                    <a:shade val="100000"/>
                  </a:schemeClr>
                </a:gs>
                <a:gs pos="100000">
                  <a:schemeClr val="accent6">
                    <a:lumMod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Summary'!$B$91:$D$91</c:f>
            </c:numRef>
          </c:val>
          <c:extLst>
            <c:ext xmlns:c16="http://schemas.microsoft.com/office/drawing/2014/chart" uri="{C3380CC4-5D6E-409C-BE32-E72D297353CC}">
              <c16:uniqueId val="{0000003D-009B-4ECF-AB3B-BC60BE5E4221}"/>
            </c:ext>
          </c:extLst>
        </c:ser>
        <c:ser>
          <c:idx val="90"/>
          <c:order val="90"/>
          <c:tx>
            <c:strRef>
              <c:f>'3 Year Product Mix Summary'!$A$92</c:f>
              <c:strCache>
                <c:ptCount val="1"/>
                <c:pt idx="0">
                  <c:v>#REF!</c:v>
                </c:pt>
              </c:strCache>
            </c:strRef>
          </c:tx>
          <c:spPr>
            <a:gradFill rotWithShape="1">
              <a:gsLst>
                <a:gs pos="0">
                  <a:schemeClr val="accent1">
                    <a:lumMod val="70000"/>
                    <a:lumOff val="30000"/>
                    <a:satMod val="103000"/>
                    <a:lumMod val="102000"/>
                    <a:tint val="94000"/>
                  </a:schemeClr>
                </a:gs>
                <a:gs pos="50000">
                  <a:schemeClr val="accent1">
                    <a:lumMod val="70000"/>
                    <a:lumOff val="30000"/>
                    <a:satMod val="110000"/>
                    <a:lumMod val="100000"/>
                    <a:shade val="100000"/>
                  </a:schemeClr>
                </a:gs>
                <a:gs pos="100000">
                  <a:schemeClr val="accent1">
                    <a:lumMod val="70000"/>
                    <a:lumOff val="3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Summary'!$B$92:$D$92</c:f>
            </c:numRef>
          </c:val>
          <c:extLst>
            <c:ext xmlns:c16="http://schemas.microsoft.com/office/drawing/2014/chart" uri="{C3380CC4-5D6E-409C-BE32-E72D297353CC}">
              <c16:uniqueId val="{0000003E-009B-4ECF-AB3B-BC60BE5E4221}"/>
            </c:ext>
          </c:extLst>
        </c:ser>
        <c:ser>
          <c:idx val="91"/>
          <c:order val="91"/>
          <c:tx>
            <c:strRef>
              <c:f>'3 Year Product Mix Summary'!$A$93</c:f>
              <c:strCache>
                <c:ptCount val="1"/>
                <c:pt idx="0">
                  <c:v>#REF!</c:v>
                </c:pt>
              </c:strCache>
            </c:strRef>
          </c:tx>
          <c:spPr>
            <a:gradFill rotWithShape="1">
              <a:gsLst>
                <a:gs pos="0">
                  <a:schemeClr val="accent2">
                    <a:lumMod val="70000"/>
                    <a:lumOff val="30000"/>
                    <a:satMod val="103000"/>
                    <a:lumMod val="102000"/>
                    <a:tint val="94000"/>
                  </a:schemeClr>
                </a:gs>
                <a:gs pos="50000">
                  <a:schemeClr val="accent2">
                    <a:lumMod val="70000"/>
                    <a:lumOff val="30000"/>
                    <a:satMod val="110000"/>
                    <a:lumMod val="100000"/>
                    <a:shade val="100000"/>
                  </a:schemeClr>
                </a:gs>
                <a:gs pos="100000">
                  <a:schemeClr val="accent2">
                    <a:lumMod val="70000"/>
                    <a:lumOff val="3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Summary'!$B$93:$D$93</c:f>
            </c:numRef>
          </c:val>
          <c:extLst>
            <c:ext xmlns:c16="http://schemas.microsoft.com/office/drawing/2014/chart" uri="{C3380CC4-5D6E-409C-BE32-E72D297353CC}">
              <c16:uniqueId val="{0000003F-009B-4ECF-AB3B-BC60BE5E4221}"/>
            </c:ext>
          </c:extLst>
        </c:ser>
        <c:ser>
          <c:idx val="92"/>
          <c:order val="92"/>
          <c:tx>
            <c:strRef>
              <c:f>'3 Year Product Mix Summary'!$A$94</c:f>
              <c:strCache>
                <c:ptCount val="1"/>
                <c:pt idx="0">
                  <c:v>#REF!</c:v>
                </c:pt>
              </c:strCache>
            </c:strRef>
          </c:tx>
          <c:spPr>
            <a:gradFill rotWithShape="1">
              <a:gsLst>
                <a:gs pos="0">
                  <a:schemeClr val="accent3">
                    <a:lumMod val="70000"/>
                    <a:lumOff val="30000"/>
                    <a:satMod val="103000"/>
                    <a:lumMod val="102000"/>
                    <a:tint val="94000"/>
                  </a:schemeClr>
                </a:gs>
                <a:gs pos="50000">
                  <a:schemeClr val="accent3">
                    <a:lumMod val="70000"/>
                    <a:lumOff val="30000"/>
                    <a:satMod val="110000"/>
                    <a:lumMod val="100000"/>
                    <a:shade val="100000"/>
                  </a:schemeClr>
                </a:gs>
                <a:gs pos="100000">
                  <a:schemeClr val="accent3">
                    <a:lumMod val="70000"/>
                    <a:lumOff val="3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Summary'!$B$94:$D$94</c:f>
            </c:numRef>
          </c:val>
          <c:extLst>
            <c:ext xmlns:c16="http://schemas.microsoft.com/office/drawing/2014/chart" uri="{C3380CC4-5D6E-409C-BE32-E72D297353CC}">
              <c16:uniqueId val="{00000040-009B-4ECF-AB3B-BC60BE5E4221}"/>
            </c:ext>
          </c:extLst>
        </c:ser>
        <c:ser>
          <c:idx val="93"/>
          <c:order val="93"/>
          <c:tx>
            <c:strRef>
              <c:f>'3 Year Product Mix Summary'!$A$95</c:f>
              <c:strCache>
                <c:ptCount val="1"/>
                <c:pt idx="0">
                  <c:v>#REF!</c:v>
                </c:pt>
              </c:strCache>
            </c:strRef>
          </c:tx>
          <c:spPr>
            <a:gradFill rotWithShape="1">
              <a:gsLst>
                <a:gs pos="0">
                  <a:schemeClr val="accent4">
                    <a:lumMod val="70000"/>
                    <a:lumOff val="30000"/>
                    <a:satMod val="103000"/>
                    <a:lumMod val="102000"/>
                    <a:tint val="94000"/>
                  </a:schemeClr>
                </a:gs>
                <a:gs pos="50000">
                  <a:schemeClr val="accent4">
                    <a:lumMod val="70000"/>
                    <a:lumOff val="30000"/>
                    <a:satMod val="110000"/>
                    <a:lumMod val="100000"/>
                    <a:shade val="100000"/>
                  </a:schemeClr>
                </a:gs>
                <a:gs pos="100000">
                  <a:schemeClr val="accent4">
                    <a:lumMod val="70000"/>
                    <a:lumOff val="3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Summary'!$B$95:$D$95</c:f>
            </c:numRef>
          </c:val>
          <c:extLst>
            <c:ext xmlns:c16="http://schemas.microsoft.com/office/drawing/2014/chart" uri="{C3380CC4-5D6E-409C-BE32-E72D297353CC}">
              <c16:uniqueId val="{00000041-009B-4ECF-AB3B-BC60BE5E4221}"/>
            </c:ext>
          </c:extLst>
        </c:ser>
        <c:ser>
          <c:idx val="94"/>
          <c:order val="94"/>
          <c:tx>
            <c:strRef>
              <c:f>'3 Year Product Mix Summary'!$A$96</c:f>
              <c:strCache>
                <c:ptCount val="1"/>
                <c:pt idx="0">
                  <c:v>#REF!</c:v>
                </c:pt>
              </c:strCache>
            </c:strRef>
          </c:tx>
          <c:spPr>
            <a:gradFill rotWithShape="1">
              <a:gsLst>
                <a:gs pos="0">
                  <a:schemeClr val="accent5">
                    <a:lumMod val="70000"/>
                    <a:lumOff val="30000"/>
                    <a:satMod val="103000"/>
                    <a:lumMod val="102000"/>
                    <a:tint val="94000"/>
                  </a:schemeClr>
                </a:gs>
                <a:gs pos="50000">
                  <a:schemeClr val="accent5">
                    <a:lumMod val="70000"/>
                    <a:lumOff val="30000"/>
                    <a:satMod val="110000"/>
                    <a:lumMod val="100000"/>
                    <a:shade val="100000"/>
                  </a:schemeClr>
                </a:gs>
                <a:gs pos="100000">
                  <a:schemeClr val="accent5">
                    <a:lumMod val="70000"/>
                    <a:lumOff val="3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Summary'!$B$96:$D$96</c:f>
            </c:numRef>
          </c:val>
          <c:extLst>
            <c:ext xmlns:c16="http://schemas.microsoft.com/office/drawing/2014/chart" uri="{C3380CC4-5D6E-409C-BE32-E72D297353CC}">
              <c16:uniqueId val="{00000042-009B-4ECF-AB3B-BC60BE5E4221}"/>
            </c:ext>
          </c:extLst>
        </c:ser>
        <c:ser>
          <c:idx val="95"/>
          <c:order val="95"/>
          <c:tx>
            <c:strRef>
              <c:f>'3 Year Product Mix Summary'!$A$97</c:f>
              <c:strCache>
                <c:ptCount val="1"/>
                <c:pt idx="0">
                  <c:v>#REF!</c:v>
                </c:pt>
              </c:strCache>
            </c:strRef>
          </c:tx>
          <c:spPr>
            <a:gradFill rotWithShape="1">
              <a:gsLst>
                <a:gs pos="0">
                  <a:schemeClr val="accent6">
                    <a:lumMod val="70000"/>
                    <a:lumOff val="30000"/>
                    <a:satMod val="103000"/>
                    <a:lumMod val="102000"/>
                    <a:tint val="94000"/>
                  </a:schemeClr>
                </a:gs>
                <a:gs pos="50000">
                  <a:schemeClr val="accent6">
                    <a:lumMod val="70000"/>
                    <a:lumOff val="30000"/>
                    <a:satMod val="110000"/>
                    <a:lumMod val="100000"/>
                    <a:shade val="100000"/>
                  </a:schemeClr>
                </a:gs>
                <a:gs pos="100000">
                  <a:schemeClr val="accent6">
                    <a:lumMod val="70000"/>
                    <a:lumOff val="3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Summary'!$B$97:$D$97</c:f>
            </c:numRef>
          </c:val>
          <c:extLst>
            <c:ext xmlns:c16="http://schemas.microsoft.com/office/drawing/2014/chart" uri="{C3380CC4-5D6E-409C-BE32-E72D297353CC}">
              <c16:uniqueId val="{00000043-009B-4ECF-AB3B-BC60BE5E4221}"/>
            </c:ext>
          </c:extLst>
        </c:ser>
        <c:ser>
          <c:idx val="96"/>
          <c:order val="96"/>
          <c:tx>
            <c:strRef>
              <c:f>'3 Year Product Mix Summary'!$A$98</c:f>
              <c:strCache>
                <c:ptCount val="1"/>
                <c:pt idx="0">
                  <c:v>#REF!</c:v>
                </c:pt>
              </c:strCache>
            </c:strRef>
          </c:tx>
          <c:spPr>
            <a:gradFill rotWithShape="1">
              <a:gsLst>
                <a:gs pos="0">
                  <a:schemeClr val="accent1">
                    <a:lumMod val="70000"/>
                    <a:satMod val="103000"/>
                    <a:lumMod val="102000"/>
                    <a:tint val="94000"/>
                  </a:schemeClr>
                </a:gs>
                <a:gs pos="50000">
                  <a:schemeClr val="accent1">
                    <a:lumMod val="70000"/>
                    <a:satMod val="110000"/>
                    <a:lumMod val="100000"/>
                    <a:shade val="100000"/>
                  </a:schemeClr>
                </a:gs>
                <a:gs pos="100000">
                  <a:schemeClr val="accent1">
                    <a:lumMod val="7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Summary'!$B$98:$D$98</c:f>
            </c:numRef>
          </c:val>
          <c:extLst>
            <c:ext xmlns:c16="http://schemas.microsoft.com/office/drawing/2014/chart" uri="{C3380CC4-5D6E-409C-BE32-E72D297353CC}">
              <c16:uniqueId val="{00000044-009B-4ECF-AB3B-BC60BE5E4221}"/>
            </c:ext>
          </c:extLst>
        </c:ser>
        <c:ser>
          <c:idx val="97"/>
          <c:order val="97"/>
          <c:tx>
            <c:strRef>
              <c:f>'3 Year Product Mix Summary'!$A$99</c:f>
              <c:strCache>
                <c:ptCount val="1"/>
                <c:pt idx="0">
                  <c:v>#REF!</c:v>
                </c:pt>
              </c:strCache>
            </c:strRef>
          </c:tx>
          <c:spPr>
            <a:gradFill rotWithShape="1">
              <a:gsLst>
                <a:gs pos="0">
                  <a:schemeClr val="accent2">
                    <a:lumMod val="70000"/>
                    <a:satMod val="103000"/>
                    <a:lumMod val="102000"/>
                    <a:tint val="94000"/>
                  </a:schemeClr>
                </a:gs>
                <a:gs pos="50000">
                  <a:schemeClr val="accent2">
                    <a:lumMod val="70000"/>
                    <a:satMod val="110000"/>
                    <a:lumMod val="100000"/>
                    <a:shade val="100000"/>
                  </a:schemeClr>
                </a:gs>
                <a:gs pos="100000">
                  <a:schemeClr val="accent2">
                    <a:lumMod val="7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Summary'!$B$99:$D$99</c:f>
            </c:numRef>
          </c:val>
          <c:extLst>
            <c:ext xmlns:c16="http://schemas.microsoft.com/office/drawing/2014/chart" uri="{C3380CC4-5D6E-409C-BE32-E72D297353CC}">
              <c16:uniqueId val="{00000045-009B-4ECF-AB3B-BC60BE5E4221}"/>
            </c:ext>
          </c:extLst>
        </c:ser>
        <c:ser>
          <c:idx val="98"/>
          <c:order val="98"/>
          <c:tx>
            <c:strRef>
              <c:f>'3 Year Product Mix Summary'!$A$100</c:f>
              <c:strCache>
                <c:ptCount val="1"/>
                <c:pt idx="0">
                  <c:v>#REF!</c:v>
                </c:pt>
              </c:strCache>
            </c:strRef>
          </c:tx>
          <c:spPr>
            <a:gradFill rotWithShape="1">
              <a:gsLst>
                <a:gs pos="0">
                  <a:schemeClr val="accent3">
                    <a:lumMod val="70000"/>
                    <a:satMod val="103000"/>
                    <a:lumMod val="102000"/>
                    <a:tint val="94000"/>
                  </a:schemeClr>
                </a:gs>
                <a:gs pos="50000">
                  <a:schemeClr val="accent3">
                    <a:lumMod val="70000"/>
                    <a:satMod val="110000"/>
                    <a:lumMod val="100000"/>
                    <a:shade val="100000"/>
                  </a:schemeClr>
                </a:gs>
                <a:gs pos="100000">
                  <a:schemeClr val="accent3">
                    <a:lumMod val="7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Summary'!$B$100:$D$100</c:f>
            </c:numRef>
          </c:val>
          <c:extLst>
            <c:ext xmlns:c16="http://schemas.microsoft.com/office/drawing/2014/chart" uri="{C3380CC4-5D6E-409C-BE32-E72D297353CC}">
              <c16:uniqueId val="{00000046-009B-4ECF-AB3B-BC60BE5E4221}"/>
            </c:ext>
          </c:extLst>
        </c:ser>
        <c:ser>
          <c:idx val="99"/>
          <c:order val="99"/>
          <c:tx>
            <c:strRef>
              <c:f>'3 Year Product Mix Summary'!$A$101</c:f>
              <c:strCache>
                <c:ptCount val="1"/>
                <c:pt idx="0">
                  <c:v>#REF!</c:v>
                </c:pt>
              </c:strCache>
            </c:strRef>
          </c:tx>
          <c:spPr>
            <a:gradFill rotWithShape="1">
              <a:gsLst>
                <a:gs pos="0">
                  <a:schemeClr val="accent4">
                    <a:lumMod val="70000"/>
                    <a:satMod val="103000"/>
                    <a:lumMod val="102000"/>
                    <a:tint val="94000"/>
                  </a:schemeClr>
                </a:gs>
                <a:gs pos="50000">
                  <a:schemeClr val="accent4">
                    <a:lumMod val="70000"/>
                    <a:satMod val="110000"/>
                    <a:lumMod val="100000"/>
                    <a:shade val="100000"/>
                  </a:schemeClr>
                </a:gs>
                <a:gs pos="100000">
                  <a:schemeClr val="accent4">
                    <a:lumMod val="7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Year Product Mix Summary'!$B$1:$D$1</c:f>
              <c:strCache>
                <c:ptCount val="3"/>
                <c:pt idx="0">
                  <c:v>Year 1</c:v>
                </c:pt>
                <c:pt idx="1">
                  <c:v>Year 2</c:v>
                </c:pt>
                <c:pt idx="2">
                  <c:v>Year 3</c:v>
                </c:pt>
              </c:strCache>
            </c:strRef>
          </c:cat>
          <c:val>
            <c:numRef>
              <c:f>'3 Year Product Mix Summary'!$B$101:$D$101</c:f>
            </c:numRef>
          </c:val>
          <c:extLst>
            <c:ext xmlns:c16="http://schemas.microsoft.com/office/drawing/2014/chart" uri="{C3380CC4-5D6E-409C-BE32-E72D297353CC}">
              <c16:uniqueId val="{00000047-009B-4ECF-AB3B-BC60BE5E4221}"/>
            </c:ext>
          </c:extLst>
        </c:ser>
        <c:dLbls>
          <c:dLblPos val="ctr"/>
          <c:showLegendKey val="0"/>
          <c:showVal val="1"/>
          <c:showCatName val="0"/>
          <c:showSerName val="0"/>
          <c:showPercent val="0"/>
          <c:showBubbleSize val="0"/>
        </c:dLbls>
        <c:gapWidth val="150"/>
        <c:overlap val="100"/>
        <c:axId val="759612568"/>
        <c:axId val="759617160"/>
        <c:extLst/>
      </c:barChart>
      <c:catAx>
        <c:axId val="7596125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59617160"/>
        <c:crosses val="autoZero"/>
        <c:auto val="1"/>
        <c:lblAlgn val="ctr"/>
        <c:lblOffset val="100"/>
        <c:noMultiLvlLbl val="0"/>
      </c:catAx>
      <c:valAx>
        <c:axId val="759617160"/>
        <c:scaling>
          <c:orientation val="minMax"/>
        </c:scaling>
        <c:delete val="0"/>
        <c:axPos val="l"/>
        <c:majorGridlines>
          <c:spPr>
            <a:ln w="9525" cap="flat" cmpd="sng" algn="ctr">
              <a:solidFill>
                <a:schemeClr val="lt1">
                  <a:lumMod val="95000"/>
                  <a:alpha val="10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59612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solidFill>
                <a:latin typeface="+mn-lt"/>
                <a:ea typeface="+mn-ea"/>
                <a:cs typeface="+mn-cs"/>
              </a:defRPr>
            </a:pPr>
            <a:r>
              <a:rPr lang="en-US" b="1">
                <a:solidFill>
                  <a:schemeClr val="tx1"/>
                </a:solidFill>
              </a:rPr>
              <a:t>Highlights</a:t>
            </a:r>
          </a:p>
        </c:rich>
      </c:tx>
      <c:overlay val="0"/>
      <c:spPr>
        <a:solidFill>
          <a:srgbClr val="92D050"/>
        </a:solidFill>
        <a:ln>
          <a:noFill/>
        </a:ln>
        <a:effectLst/>
      </c:spPr>
      <c:txPr>
        <a:bodyPr rot="0" spcFirstLastPara="1" vertOverflow="ellipsis" vert="horz" wrap="square" anchor="ctr" anchorCtr="1"/>
        <a:lstStyle/>
        <a:p>
          <a:pPr>
            <a:defRPr sz="1800" b="1" i="0" u="none" strike="noStrike" kern="1200" cap="all"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solidFill>
          <a:schemeClr val="bg2">
            <a:lumMod val="75000"/>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Highlights!$A$3</c:f>
              <c:strCache>
                <c:ptCount val="1"/>
                <c:pt idx="0">
                  <c:v>Sales</c:v>
                </c:pt>
              </c:strCache>
            </c:strRef>
          </c:tx>
          <c:spPr>
            <a:solidFill>
              <a:schemeClr val="accent1">
                <a:alpha val="88000"/>
              </a:schemeClr>
            </a:solidFill>
            <a:ln>
              <a:solidFill>
                <a:schemeClr val="accent1">
                  <a:lumMod val="50000"/>
                </a:schemeClr>
              </a:solidFill>
            </a:ln>
            <a:effectLst/>
            <a:scene3d>
              <a:camera prst="orthographicFront"/>
              <a:lightRig rig="threePt" dir="t"/>
            </a:scene3d>
            <a:sp3d prstMaterial="flat">
              <a:contourClr>
                <a:schemeClr val="accent1">
                  <a:lumMod val="50000"/>
                </a:schemeClr>
              </a:contourClr>
            </a:sp3d>
          </c:spPr>
          <c:invertIfNegative val="0"/>
          <c:dLbls>
            <c:spPr>
              <a:solidFill>
                <a:schemeClr val="accent1">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Highlights!$B$2:$D$2</c:f>
              <c:strCache>
                <c:ptCount val="3"/>
                <c:pt idx="0">
                  <c:v>Year 1</c:v>
                </c:pt>
                <c:pt idx="1">
                  <c:v>Year 2</c:v>
                </c:pt>
                <c:pt idx="2">
                  <c:v>Year 3</c:v>
                </c:pt>
              </c:strCache>
            </c:strRef>
          </c:cat>
          <c:val>
            <c:numRef>
              <c:f>Highlights!$B$3:$D$3</c:f>
              <c:numCache>
                <c:formatCode>_("$"* #,##0.00_);_("$"* \(#,##0.00\);_("$"* "-"??_);_(@_)</c:formatCode>
                <c:ptCount val="3"/>
                <c:pt idx="0">
                  <c:v>0</c:v>
                </c:pt>
                <c:pt idx="1">
                  <c:v>0</c:v>
                </c:pt>
                <c:pt idx="2">
                  <c:v>0</c:v>
                </c:pt>
              </c:numCache>
            </c:numRef>
          </c:val>
          <c:extLst>
            <c:ext xmlns:c16="http://schemas.microsoft.com/office/drawing/2014/chart" uri="{C3380CC4-5D6E-409C-BE32-E72D297353CC}">
              <c16:uniqueId val="{00000000-392A-42DF-BC5B-0309F3B9AA25}"/>
            </c:ext>
          </c:extLst>
        </c:ser>
        <c:ser>
          <c:idx val="1"/>
          <c:order val="1"/>
          <c:tx>
            <c:strRef>
              <c:f>Highlights!$A$4</c:f>
              <c:strCache>
                <c:ptCount val="1"/>
                <c:pt idx="0">
                  <c:v>Costs</c:v>
                </c:pt>
              </c:strCache>
            </c:strRef>
          </c:tx>
          <c:spPr>
            <a:solidFill>
              <a:schemeClr val="accent2">
                <a:alpha val="88000"/>
              </a:schemeClr>
            </a:solidFill>
            <a:ln>
              <a:solidFill>
                <a:schemeClr val="accent2">
                  <a:lumMod val="50000"/>
                </a:schemeClr>
              </a:solidFill>
            </a:ln>
            <a:effectLst/>
            <a:scene3d>
              <a:camera prst="orthographicFront"/>
              <a:lightRig rig="threePt" dir="t"/>
            </a:scene3d>
            <a:sp3d prstMaterial="flat">
              <a:contourClr>
                <a:schemeClr val="accent2">
                  <a:lumMod val="50000"/>
                </a:schemeClr>
              </a:contourClr>
            </a:sp3d>
          </c:spPr>
          <c:invertIfNegative val="0"/>
          <c:dLbls>
            <c:spPr>
              <a:solidFill>
                <a:schemeClr val="accent2">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Highlights!$B$2:$D$2</c:f>
              <c:strCache>
                <c:ptCount val="3"/>
                <c:pt idx="0">
                  <c:v>Year 1</c:v>
                </c:pt>
                <c:pt idx="1">
                  <c:v>Year 2</c:v>
                </c:pt>
                <c:pt idx="2">
                  <c:v>Year 3</c:v>
                </c:pt>
              </c:strCache>
            </c:strRef>
          </c:cat>
          <c:val>
            <c:numRef>
              <c:f>Highlights!$B$4:$D$4</c:f>
              <c:numCache>
                <c:formatCode>_("$"* #,##0.00_);_("$"* \(#,##0.00\);_("$"* "-"??_);_(@_)</c:formatCode>
                <c:ptCount val="3"/>
                <c:pt idx="0">
                  <c:v>0</c:v>
                </c:pt>
                <c:pt idx="1">
                  <c:v>0</c:v>
                </c:pt>
                <c:pt idx="2">
                  <c:v>0</c:v>
                </c:pt>
              </c:numCache>
            </c:numRef>
          </c:val>
          <c:extLst>
            <c:ext xmlns:c16="http://schemas.microsoft.com/office/drawing/2014/chart" uri="{C3380CC4-5D6E-409C-BE32-E72D297353CC}">
              <c16:uniqueId val="{00000001-392A-42DF-BC5B-0309F3B9AA25}"/>
            </c:ext>
          </c:extLst>
        </c:ser>
        <c:ser>
          <c:idx val="2"/>
          <c:order val="2"/>
          <c:tx>
            <c:strRef>
              <c:f>Highlights!$A$5</c:f>
              <c:strCache>
                <c:ptCount val="1"/>
                <c:pt idx="0">
                  <c:v>Net Profit</c:v>
                </c:pt>
              </c:strCache>
            </c:strRef>
          </c:tx>
          <c:spPr>
            <a:solidFill>
              <a:schemeClr val="accent3">
                <a:alpha val="88000"/>
              </a:schemeClr>
            </a:solidFill>
            <a:ln>
              <a:solidFill>
                <a:schemeClr val="accent3">
                  <a:lumMod val="50000"/>
                </a:schemeClr>
              </a:solidFill>
            </a:ln>
            <a:effectLst/>
            <a:scene3d>
              <a:camera prst="orthographicFront"/>
              <a:lightRig rig="threePt" dir="t"/>
            </a:scene3d>
            <a:sp3d prstMaterial="flat">
              <a:contourClr>
                <a:schemeClr val="accent3">
                  <a:lumMod val="50000"/>
                </a:schemeClr>
              </a:contourClr>
            </a:sp3d>
          </c:spPr>
          <c:invertIfNegative val="0"/>
          <c:dLbls>
            <c:spPr>
              <a:solidFill>
                <a:schemeClr val="accent3">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Highlights!$B$2:$D$2</c:f>
              <c:strCache>
                <c:ptCount val="3"/>
                <c:pt idx="0">
                  <c:v>Year 1</c:v>
                </c:pt>
                <c:pt idx="1">
                  <c:v>Year 2</c:v>
                </c:pt>
                <c:pt idx="2">
                  <c:v>Year 3</c:v>
                </c:pt>
              </c:strCache>
            </c:strRef>
          </c:cat>
          <c:val>
            <c:numRef>
              <c:f>Highlights!$B$5:$D$5</c:f>
              <c:numCache>
                <c:formatCode>_("$"* #,##0.00_);_("$"* \(#,##0.00\);_("$"* "-"??_);_(@_)</c:formatCode>
                <c:ptCount val="3"/>
                <c:pt idx="0">
                  <c:v>0</c:v>
                </c:pt>
                <c:pt idx="1">
                  <c:v>0</c:v>
                </c:pt>
                <c:pt idx="2">
                  <c:v>0</c:v>
                </c:pt>
              </c:numCache>
            </c:numRef>
          </c:val>
          <c:extLst>
            <c:ext xmlns:c16="http://schemas.microsoft.com/office/drawing/2014/chart" uri="{C3380CC4-5D6E-409C-BE32-E72D297353CC}">
              <c16:uniqueId val="{00000002-392A-42DF-BC5B-0309F3B9AA25}"/>
            </c:ext>
          </c:extLst>
        </c:ser>
        <c:dLbls>
          <c:showLegendKey val="0"/>
          <c:showVal val="1"/>
          <c:showCatName val="0"/>
          <c:showSerName val="0"/>
          <c:showPercent val="0"/>
          <c:showBubbleSize val="0"/>
        </c:dLbls>
        <c:gapWidth val="84"/>
        <c:gapDepth val="53"/>
        <c:shape val="box"/>
        <c:axId val="933030568"/>
        <c:axId val="933030240"/>
        <c:axId val="0"/>
      </c:bar3DChart>
      <c:catAx>
        <c:axId val="9330305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933030240"/>
        <c:crosses val="autoZero"/>
        <c:auto val="1"/>
        <c:lblAlgn val="ctr"/>
        <c:lblOffset val="100"/>
        <c:noMultiLvlLbl val="0"/>
      </c:catAx>
      <c:valAx>
        <c:axId val="933030240"/>
        <c:scaling>
          <c:orientation val="minMax"/>
        </c:scaling>
        <c:delete val="1"/>
        <c:axPos val="l"/>
        <c:numFmt formatCode="_(&quot;$&quot;* #,##0.00_);_(&quot;$&quot;* \(#,##0.00\);_(&quot;$&quot;* &quot;-&quot;??_);_(@_)" sourceLinked="1"/>
        <c:majorTickMark val="out"/>
        <c:minorTickMark val="none"/>
        <c:tickLblPos val="nextTo"/>
        <c:crossAx val="933030568"/>
        <c:crosses val="autoZero"/>
        <c:crossBetween val="between"/>
      </c:valAx>
      <c:dTable>
        <c:showHorzBorder val="1"/>
        <c:showVertBorder val="1"/>
        <c:showOutline val="1"/>
        <c:showKeys val="1"/>
        <c:spPr>
          <a:noFill/>
          <a:ln w="9525">
            <a:solidFill>
              <a:schemeClr val="dk1">
                <a:lumMod val="50000"/>
                <a:lumOff val="50000"/>
              </a:schemeClr>
            </a:solidFill>
          </a:ln>
          <a:effectLst/>
        </c:spPr>
        <c:txPr>
          <a:bodyPr rot="0" spcFirstLastPara="1" vertOverflow="ellipsis" vert="horz" wrap="square" anchor="ctr" anchorCtr="1"/>
          <a:lstStyle/>
          <a:p>
            <a:pPr rtl="0">
              <a:defRPr sz="900" b="0" i="0" u="none" strike="noStrike" kern="1200" baseline="0">
                <a:solidFill>
                  <a:schemeClr val="lt1">
                    <a:lumMod val="75000"/>
                  </a:schemeClr>
                </a:solidFill>
                <a:latin typeface="+mn-lt"/>
                <a:ea typeface="+mn-ea"/>
                <a:cs typeface="+mn-cs"/>
              </a:defRPr>
            </a:pPr>
            <a:endParaRPr lang="en-US"/>
          </a:p>
        </c:txPr>
      </c:dTable>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6350" cap="flat" cmpd="sng" algn="ctr">
      <a:solidFill>
        <a:schemeClr val="dk1">
          <a:tint val="7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Target Market</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'Market Analysis'!$B$10</c:f>
              <c:strCache>
                <c:ptCount val="1"/>
                <c:pt idx="0">
                  <c:v>Percentage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1C9-45A4-BD17-C35886657F7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1C9-45A4-BD17-C35886657F7A}"/>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1C9-45A4-BD17-C35886657F7A}"/>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1C9-45A4-BD17-C35886657F7A}"/>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1C9-45A4-BD17-C35886657F7A}"/>
              </c:ext>
            </c:extLst>
          </c:dPt>
          <c:dLbls>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'Market Analysis'!$A$11:$A$16</c15:sqref>
                  </c15:fullRef>
                </c:ext>
              </c:extLst>
              <c:f>'Market Analysis'!$A$11:$A$15</c:f>
              <c:strCache>
                <c:ptCount val="5"/>
                <c:pt idx="0">
                  <c:v>Families</c:v>
                </c:pt>
                <c:pt idx="1">
                  <c:v>Tourists</c:v>
                </c:pt>
                <c:pt idx="2">
                  <c:v>Business Professional</c:v>
                </c:pt>
                <c:pt idx="3">
                  <c:v>Blue Collar</c:v>
                </c:pt>
                <c:pt idx="4">
                  <c:v>College Age</c:v>
                </c:pt>
              </c:strCache>
            </c:strRef>
          </c:cat>
          <c:val>
            <c:numRef>
              <c:extLst>
                <c:ext xmlns:c15="http://schemas.microsoft.com/office/drawing/2012/chart" uri="{02D57815-91ED-43cb-92C2-25804820EDAC}">
                  <c15:fullRef>
                    <c15:sqref>'Market Analysis'!$B$11:$B$16</c15:sqref>
                  </c15:fullRef>
                </c:ext>
              </c:extLst>
              <c:f>'Market Analysis'!$B$11:$B$15</c:f>
              <c:numCache>
                <c:formatCode>0.0%</c:formatCode>
                <c:ptCount val="5"/>
              </c:numCache>
            </c:numRef>
          </c:val>
          <c:extLst>
            <c:ext xmlns:c15="http://schemas.microsoft.com/office/drawing/2012/chart" uri="{02D57815-91ED-43cb-92C2-25804820EDAC}">
              <c15:categoryFilterExceptions/>
            </c:ext>
            <c:ext xmlns:c16="http://schemas.microsoft.com/office/drawing/2014/chart" uri="{C3380CC4-5D6E-409C-BE32-E72D297353CC}">
              <c16:uniqueId val="{00000000-AABA-47C8-8FBB-A2FA4EFE0A4D}"/>
            </c:ext>
          </c:extLst>
        </c:ser>
        <c:dLbls>
          <c:showLegendKey val="0"/>
          <c:showVal val="0"/>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Competitor</a:t>
            </a:r>
            <a:r>
              <a:rPr lang="en-US" baseline="0"/>
              <a:t> Market Share</a:t>
            </a:r>
            <a:endParaRPr lang="en-US"/>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134-4A53-B1C0-F7364CD20112}"/>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134-4A53-B1C0-F7364CD20112}"/>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134-4A53-B1C0-F7364CD20112}"/>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134-4A53-B1C0-F7364CD20112}"/>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134-4A53-B1C0-F7364CD20112}"/>
              </c:ext>
            </c:extLst>
          </c:dPt>
          <c:dLbls>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'Market Analysis'!$A$35:$A$39</c:f>
              <c:strCache>
                <c:ptCount val="5"/>
                <c:pt idx="0">
                  <c:v>Taco Truck</c:v>
                </c:pt>
                <c:pt idx="1">
                  <c:v>Burger Truck</c:v>
                </c:pt>
                <c:pt idx="2">
                  <c:v>Mexican Truck</c:v>
                </c:pt>
                <c:pt idx="3">
                  <c:v>BBQ Truck</c:v>
                </c:pt>
                <c:pt idx="4">
                  <c:v>Grill Cheese Truck</c:v>
                </c:pt>
              </c:strCache>
            </c:strRef>
          </c:cat>
          <c:val>
            <c:numRef>
              <c:f>'Market Analysis'!$B$35:$B$39</c:f>
              <c:numCache>
                <c:formatCode>0.0%</c:formatCode>
                <c:ptCount val="5"/>
              </c:numCache>
            </c:numRef>
          </c:val>
          <c:extLst>
            <c:ext xmlns:c16="http://schemas.microsoft.com/office/drawing/2014/chart" uri="{C3380CC4-5D6E-409C-BE32-E72D297353CC}">
              <c16:uniqueId val="{00000000-C6D6-4AEF-975C-917E1862AF97}"/>
            </c:ext>
          </c:extLst>
        </c:ser>
        <c:dLbls>
          <c:showLegendKey val="0"/>
          <c:showVal val="0"/>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91">
  <cs:axisTitle>
    <cs:lnRef idx="0"/>
    <cs:fillRef idx="0"/>
    <cs:effectRef idx="0"/>
    <cs:fontRef idx="minor">
      <a:schemeClr val="lt1">
        <a:lumMod val="75000"/>
      </a:schemeClr>
    </cs:fontRef>
    <cs:defRPr sz="900"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lt1"/>
    </cs:fontRef>
    <cs:spPr>
      <a:solidFill>
        <a:schemeClr val="dk1">
          <a:lumMod val="75000"/>
          <a:lumOff val="25000"/>
        </a:schemeClr>
      </a:solidFill>
      <a:ln w="6350" cap="flat" cmpd="sng" algn="ctr">
        <a:solidFill>
          <a:schemeClr val="dk1">
            <a:tint val="75000"/>
          </a:schemeClr>
        </a:solidFill>
        <a:round/>
      </a:ln>
    </cs:spPr>
    <cs:defRPr sz="1000" kern="1200"/>
  </cs:chartArea>
  <cs:dataLabel>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dataLabel>
  <cs:dataLabelCallout>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cs:spPr>
  </cs:dataPoint>
  <cs:dataPoint3D>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a:scene3d>
        <a:camera prst="orthographicFront"/>
        <a:lightRig rig="threePt" dir="t"/>
      </a:scene3d>
      <a:sp3d prstMaterial="fla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dk1">
            <a:lumMod val="75000"/>
            <a:lumOff val="2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tx1"/>
    </cs:fontRef>
    <cs:spPr>
      <a:solidFill>
        <a:schemeClr val="bg2">
          <a:lumMod val="75000"/>
          <a:alpha val="27000"/>
        </a:schemeClr>
      </a:solidFill>
      <a:sp3d/>
    </cs:spPr>
  </cs:floor>
  <cs:gridlineMajor>
    <cs:lnRef idx="0"/>
    <cs:fillRef idx="0"/>
    <cs:effectRef idx="0"/>
    <cs:fontRef idx="minor">
      <a:schemeClr val="tx1"/>
    </cs:fontRef>
    <cs:spPr>
      <a:ln w="9525">
        <a:solidFill>
          <a:schemeClr val="lt1">
            <a:lumMod val="50000"/>
          </a:schemeClr>
        </a:solidFill>
      </a:ln>
    </cs:spPr>
  </cs:gridlineMajor>
  <cs:gridlineMinor>
    <cs:lnRef idx="0"/>
    <cs:fillRef idx="0"/>
    <cs:effectRef idx="0"/>
    <cs:fontRef idx="minor">
      <a:schemeClr val="tx1"/>
    </cs:fontRef>
    <cs:spPr>
      <a:ln w="9525">
        <a:solidFill>
          <a:schemeClr val="lt1">
            <a:lumMod val="40000"/>
          </a:schemeClr>
        </a:soli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cs:fontRef>
    <cs:defRPr sz="1800" b="0" kern="1200" cap="all"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tx1"/>
    </cs:fontRef>
    <cs:spPr>
      <a:sp3d/>
    </cs:spPr>
  </cs:wall>
</cs:chartStyle>
</file>

<file path=xl/charts/style6.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9.png"/><Relationship Id="rId3" Type="http://schemas.openxmlformats.org/officeDocument/2006/relationships/hyperlink" Target="https://anchor.fm/food-truck-training" TargetMode="External"/><Relationship Id="rId7" Type="http://schemas.openxmlformats.org/officeDocument/2006/relationships/image" Target="../media/image5.png"/><Relationship Id="rId12" Type="http://schemas.openxmlformats.org/officeDocument/2006/relationships/hyperlink" Target="https://www.moorebetterperformance.com/store/p1/Monthly_Training_and_Coaching.html" TargetMode="External"/><Relationship Id="rId2" Type="http://schemas.openxmlformats.org/officeDocument/2006/relationships/image" Target="../media/image2.png"/><Relationship Id="rId1" Type="http://schemas.openxmlformats.org/officeDocument/2006/relationships/hyperlink" Target="https://www.facebook.com/groups/FoodTruckTraining" TargetMode="External"/><Relationship Id="rId6" Type="http://schemas.openxmlformats.org/officeDocument/2006/relationships/image" Target="../media/image4.png"/><Relationship Id="rId11" Type="http://schemas.openxmlformats.org/officeDocument/2006/relationships/image" Target="../media/image8.png"/><Relationship Id="rId5" Type="http://schemas.openxmlformats.org/officeDocument/2006/relationships/hyperlink" Target="https://www.youtube.com/channel/UCjQJV8DITRWvAJMngnfTZ9w" TargetMode="External"/><Relationship Id="rId15" Type="http://schemas.openxmlformats.org/officeDocument/2006/relationships/image" Target="../media/image10.png"/><Relationship Id="rId10" Type="http://schemas.openxmlformats.org/officeDocument/2006/relationships/hyperlink" Target="https://www.amazon.com/author/moorebill" TargetMode="External"/><Relationship Id="rId4" Type="http://schemas.openxmlformats.org/officeDocument/2006/relationships/image" Target="../media/image3.png"/><Relationship Id="rId9" Type="http://schemas.openxmlformats.org/officeDocument/2006/relationships/image" Target="../media/image7.jpeg"/><Relationship Id="rId14" Type="http://schemas.openxmlformats.org/officeDocument/2006/relationships/hyperlink" Target="https://www.amazon.com/dp/B0B5F2ND5W"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68580</xdr:colOff>
      <xdr:row>0</xdr:row>
      <xdr:rowOff>83820</xdr:rowOff>
    </xdr:from>
    <xdr:to>
      <xdr:col>14</xdr:col>
      <xdr:colOff>486926</xdr:colOff>
      <xdr:row>9</xdr:row>
      <xdr:rowOff>45720</xdr:rowOff>
    </xdr:to>
    <xdr:pic>
      <xdr:nvPicPr>
        <xdr:cNvPr id="4" name="Picture 3">
          <a:extLst>
            <a:ext uri="{FF2B5EF4-FFF2-40B4-BE49-F238E27FC236}">
              <a16:creationId xmlns:a16="http://schemas.microsoft.com/office/drawing/2014/main" id="{98326789-F157-4EB6-AB7B-1AD9B8D54F2F}"/>
            </a:ext>
          </a:extLst>
        </xdr:cNvPr>
        <xdr:cNvPicPr>
          <a:picLocks noChangeAspect="1"/>
        </xdr:cNvPicPr>
      </xdr:nvPicPr>
      <xdr:blipFill rotWithShape="1">
        <a:blip xmlns:r="http://schemas.openxmlformats.org/officeDocument/2006/relationships" r:embed="rId1"/>
        <a:srcRect t="9537" b="23872"/>
        <a:stretch/>
      </xdr:blipFill>
      <xdr:spPr>
        <a:xfrm>
          <a:off x="68580" y="83820"/>
          <a:ext cx="9082286" cy="16154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167640</xdr:colOff>
      <xdr:row>0</xdr:row>
      <xdr:rowOff>0</xdr:rowOff>
    </xdr:from>
    <xdr:to>
      <xdr:col>8</xdr:col>
      <xdr:colOff>360207</xdr:colOff>
      <xdr:row>10</xdr:row>
      <xdr:rowOff>102405</xdr:rowOff>
    </xdr:to>
    <xdr:pic>
      <xdr:nvPicPr>
        <xdr:cNvPr id="2" name="Picture 1">
          <a:hlinkClick xmlns:r="http://schemas.openxmlformats.org/officeDocument/2006/relationships" r:id="rId1"/>
          <a:extLst>
            <a:ext uri="{FF2B5EF4-FFF2-40B4-BE49-F238E27FC236}">
              <a16:creationId xmlns:a16="http://schemas.microsoft.com/office/drawing/2014/main" id="{2949497A-0585-4CC7-B921-1FDF1CB0DF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06040" y="0"/>
          <a:ext cx="2630967" cy="1931205"/>
        </a:xfrm>
        <a:prstGeom prst="rect">
          <a:avLst/>
        </a:prstGeom>
      </xdr:spPr>
    </xdr:pic>
    <xdr:clientData/>
  </xdr:twoCellAnchor>
  <xdr:twoCellAnchor editAs="oneCell">
    <xdr:from>
      <xdr:col>12</xdr:col>
      <xdr:colOff>358141</xdr:colOff>
      <xdr:row>0</xdr:row>
      <xdr:rowOff>0</xdr:rowOff>
    </xdr:from>
    <xdr:to>
      <xdr:col>15</xdr:col>
      <xdr:colOff>449581</xdr:colOff>
      <xdr:row>10</xdr:row>
      <xdr:rowOff>104084</xdr:rowOff>
    </xdr:to>
    <xdr:pic>
      <xdr:nvPicPr>
        <xdr:cNvPr id="3" name="Picture 2">
          <a:hlinkClick xmlns:r="http://schemas.openxmlformats.org/officeDocument/2006/relationships" r:id="rId3"/>
          <a:extLst>
            <a:ext uri="{FF2B5EF4-FFF2-40B4-BE49-F238E27FC236}">
              <a16:creationId xmlns:a16="http://schemas.microsoft.com/office/drawing/2014/main" id="{7A75E572-6657-492F-A8DE-7FA7ED5EAC9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73341" y="0"/>
          <a:ext cx="1920240" cy="1932884"/>
        </a:xfrm>
        <a:prstGeom prst="rect">
          <a:avLst/>
        </a:prstGeom>
      </xdr:spPr>
    </xdr:pic>
    <xdr:clientData/>
  </xdr:twoCellAnchor>
  <xdr:twoCellAnchor editAs="oneCell">
    <xdr:from>
      <xdr:col>8</xdr:col>
      <xdr:colOff>556260</xdr:colOff>
      <xdr:row>0</xdr:row>
      <xdr:rowOff>0</xdr:rowOff>
    </xdr:from>
    <xdr:to>
      <xdr:col>12</xdr:col>
      <xdr:colOff>60960</xdr:colOff>
      <xdr:row>10</xdr:row>
      <xdr:rowOff>143707</xdr:rowOff>
    </xdr:to>
    <xdr:pic>
      <xdr:nvPicPr>
        <xdr:cNvPr id="4" name="Picture 3">
          <a:hlinkClick xmlns:r="http://schemas.openxmlformats.org/officeDocument/2006/relationships" r:id="rId5"/>
          <a:extLst>
            <a:ext uri="{FF2B5EF4-FFF2-40B4-BE49-F238E27FC236}">
              <a16:creationId xmlns:a16="http://schemas.microsoft.com/office/drawing/2014/main" id="{36192008-C1BE-4E2A-A604-667A3B2058C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433060" y="0"/>
          <a:ext cx="1943100" cy="1972507"/>
        </a:xfrm>
        <a:prstGeom prst="rect">
          <a:avLst/>
        </a:prstGeom>
      </xdr:spPr>
    </xdr:pic>
    <xdr:clientData/>
  </xdr:twoCellAnchor>
  <xdr:twoCellAnchor editAs="oneCell">
    <xdr:from>
      <xdr:col>13</xdr:col>
      <xdr:colOff>81612</xdr:colOff>
      <xdr:row>10</xdr:row>
      <xdr:rowOff>74614</xdr:rowOff>
    </xdr:from>
    <xdr:to>
      <xdr:col>15</xdr:col>
      <xdr:colOff>45720</xdr:colOff>
      <xdr:row>12</xdr:row>
      <xdr:rowOff>68580</xdr:rowOff>
    </xdr:to>
    <xdr:pic>
      <xdr:nvPicPr>
        <xdr:cNvPr id="5" name="Picture 4">
          <a:extLst>
            <a:ext uri="{FF2B5EF4-FFF2-40B4-BE49-F238E27FC236}">
              <a16:creationId xmlns:a16="http://schemas.microsoft.com/office/drawing/2014/main" id="{E7CCAD28-5093-42FA-B207-91482C2377C0}"/>
            </a:ext>
          </a:extLst>
        </xdr:cNvPr>
        <xdr:cNvPicPr>
          <a:picLocks noChangeAspect="1"/>
        </xdr:cNvPicPr>
      </xdr:nvPicPr>
      <xdr:blipFill>
        <a:blip xmlns:r="http://schemas.openxmlformats.org/officeDocument/2006/relationships" r:embed="rId7"/>
        <a:stretch>
          <a:fillRect/>
        </a:stretch>
      </xdr:blipFill>
      <xdr:spPr>
        <a:xfrm>
          <a:off x="8006412" y="1903414"/>
          <a:ext cx="1183308" cy="359726"/>
        </a:xfrm>
        <a:prstGeom prst="rect">
          <a:avLst/>
        </a:prstGeom>
      </xdr:spPr>
    </xdr:pic>
    <xdr:clientData/>
  </xdr:twoCellAnchor>
  <xdr:twoCellAnchor>
    <xdr:from>
      <xdr:col>9</xdr:col>
      <xdr:colOff>411480</xdr:colOff>
      <xdr:row>10</xdr:row>
      <xdr:rowOff>99060</xdr:rowOff>
    </xdr:from>
    <xdr:to>
      <xdr:col>10</xdr:col>
      <xdr:colOff>601980</xdr:colOff>
      <xdr:row>12</xdr:row>
      <xdr:rowOff>30480</xdr:rowOff>
    </xdr:to>
    <xdr:sp macro="" textlink="">
      <xdr:nvSpPr>
        <xdr:cNvPr id="6" name="Rectangle: Rounded Corners 5">
          <a:extLst>
            <a:ext uri="{FF2B5EF4-FFF2-40B4-BE49-F238E27FC236}">
              <a16:creationId xmlns:a16="http://schemas.microsoft.com/office/drawing/2014/main" id="{2C1523F1-4F2D-4625-8FAA-72FF23530339}"/>
            </a:ext>
          </a:extLst>
        </xdr:cNvPr>
        <xdr:cNvSpPr/>
      </xdr:nvSpPr>
      <xdr:spPr>
        <a:xfrm>
          <a:off x="5897880" y="1927860"/>
          <a:ext cx="800100" cy="297180"/>
        </a:xfrm>
        <a:prstGeom prst="round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449581</xdr:colOff>
      <xdr:row>10</xdr:row>
      <xdr:rowOff>57296</xdr:rowOff>
    </xdr:from>
    <xdr:to>
      <xdr:col>11</xdr:col>
      <xdr:colOff>114300</xdr:colOff>
      <xdr:row>12</xdr:row>
      <xdr:rowOff>60575</xdr:rowOff>
    </xdr:to>
    <xdr:pic>
      <xdr:nvPicPr>
        <xdr:cNvPr id="7" name="Picture 6">
          <a:extLst>
            <a:ext uri="{FF2B5EF4-FFF2-40B4-BE49-F238E27FC236}">
              <a16:creationId xmlns:a16="http://schemas.microsoft.com/office/drawing/2014/main" id="{ABDDEF5B-5245-40E1-A455-F49C584A518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935981" y="1886096"/>
          <a:ext cx="883919" cy="369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114300</xdr:colOff>
      <xdr:row>10</xdr:row>
      <xdr:rowOff>83837</xdr:rowOff>
    </xdr:from>
    <xdr:to>
      <xdr:col>6</xdr:col>
      <xdr:colOff>571500</xdr:colOff>
      <xdr:row>12</xdr:row>
      <xdr:rowOff>80549</xdr:rowOff>
    </xdr:to>
    <xdr:pic>
      <xdr:nvPicPr>
        <xdr:cNvPr id="8" name="Picture 7" descr="Facebook logo and symbol, meaning, history, PNG">
          <a:extLst>
            <a:ext uri="{FF2B5EF4-FFF2-40B4-BE49-F238E27FC236}">
              <a16:creationId xmlns:a16="http://schemas.microsoft.com/office/drawing/2014/main" id="{8B024EFE-7E0F-4BBA-9C76-1F25362C65B1}"/>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22550" r="481" b="22755"/>
        <a:stretch/>
      </xdr:blipFill>
      <xdr:spPr bwMode="auto">
        <a:xfrm>
          <a:off x="3162300" y="1912637"/>
          <a:ext cx="1066800" cy="362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20651</xdr:colOff>
      <xdr:row>13</xdr:row>
      <xdr:rowOff>166054</xdr:rowOff>
    </xdr:from>
    <xdr:to>
      <xdr:col>12</xdr:col>
      <xdr:colOff>390452</xdr:colOff>
      <xdr:row>27</xdr:row>
      <xdr:rowOff>152399</xdr:rowOff>
    </xdr:to>
    <xdr:pic>
      <xdr:nvPicPr>
        <xdr:cNvPr id="9" name="Picture 8">
          <a:hlinkClick xmlns:r="http://schemas.openxmlformats.org/officeDocument/2006/relationships" r:id="rId10"/>
          <a:extLst>
            <a:ext uri="{FF2B5EF4-FFF2-40B4-BE49-F238E27FC236}">
              <a16:creationId xmlns:a16="http://schemas.microsoft.com/office/drawing/2014/main" id="{A69CB9FA-3148-4764-9DD0-C0CDBB17B76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07051" y="2467294"/>
          <a:ext cx="2198601" cy="2546665"/>
        </a:xfrm>
        <a:prstGeom prst="rect">
          <a:avLst/>
        </a:prstGeom>
      </xdr:spPr>
    </xdr:pic>
    <xdr:clientData/>
  </xdr:twoCellAnchor>
  <xdr:twoCellAnchor>
    <xdr:from>
      <xdr:col>4</xdr:col>
      <xdr:colOff>342900</xdr:colOff>
      <xdr:row>14</xdr:row>
      <xdr:rowOff>30480</xdr:rowOff>
    </xdr:from>
    <xdr:to>
      <xdr:col>8</xdr:col>
      <xdr:colOff>15240</xdr:colOff>
      <xdr:row>25</xdr:row>
      <xdr:rowOff>53340</xdr:rowOff>
    </xdr:to>
    <xdr:sp macro="" textlink="">
      <xdr:nvSpPr>
        <xdr:cNvPr id="10" name="Oval 9">
          <a:extLst>
            <a:ext uri="{FF2B5EF4-FFF2-40B4-BE49-F238E27FC236}">
              <a16:creationId xmlns:a16="http://schemas.microsoft.com/office/drawing/2014/main" id="{26AADB3E-BF3D-458F-A696-9E1666BB8D2A}"/>
            </a:ext>
          </a:extLst>
        </xdr:cNvPr>
        <xdr:cNvSpPr/>
      </xdr:nvSpPr>
      <xdr:spPr>
        <a:xfrm>
          <a:off x="2781300" y="2499360"/>
          <a:ext cx="2110740" cy="203454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236220</xdr:colOff>
      <xdr:row>14</xdr:row>
      <xdr:rowOff>107940</xdr:rowOff>
    </xdr:from>
    <xdr:to>
      <xdr:col>8</xdr:col>
      <xdr:colOff>112283</xdr:colOff>
      <xdr:row>28</xdr:row>
      <xdr:rowOff>45720</xdr:rowOff>
    </xdr:to>
    <xdr:pic>
      <xdr:nvPicPr>
        <xdr:cNvPr id="11" name="Picture 10">
          <a:hlinkClick xmlns:r="http://schemas.openxmlformats.org/officeDocument/2006/relationships" r:id="rId12"/>
          <a:extLst>
            <a:ext uri="{FF2B5EF4-FFF2-40B4-BE49-F238E27FC236}">
              <a16:creationId xmlns:a16="http://schemas.microsoft.com/office/drawing/2014/main" id="{8FD6F91C-3779-4914-8ABB-B8A4C63BFDDD}"/>
            </a:ext>
          </a:extLst>
        </xdr:cNvPr>
        <xdr:cNvPicPr>
          <a:picLocks noChangeAspect="1"/>
        </xdr:cNvPicPr>
      </xdr:nvPicPr>
      <xdr:blipFill>
        <a:blip xmlns:r="http://schemas.openxmlformats.org/officeDocument/2006/relationships" r:embed="rId13"/>
        <a:stretch>
          <a:fillRect/>
        </a:stretch>
      </xdr:blipFill>
      <xdr:spPr>
        <a:xfrm>
          <a:off x="2674620" y="2576820"/>
          <a:ext cx="2314463" cy="2498100"/>
        </a:xfrm>
        <a:prstGeom prst="rect">
          <a:avLst/>
        </a:prstGeom>
      </xdr:spPr>
    </xdr:pic>
    <xdr:clientData/>
  </xdr:twoCellAnchor>
  <xdr:twoCellAnchor>
    <xdr:from>
      <xdr:col>12</xdr:col>
      <xdr:colOff>304800</xdr:colOff>
      <xdr:row>24</xdr:row>
      <xdr:rowOff>121920</xdr:rowOff>
    </xdr:from>
    <xdr:to>
      <xdr:col>15</xdr:col>
      <xdr:colOff>708660</xdr:colOff>
      <xdr:row>27</xdr:row>
      <xdr:rowOff>152400</xdr:rowOff>
    </xdr:to>
    <xdr:sp macro="" textlink="">
      <xdr:nvSpPr>
        <xdr:cNvPr id="12" name="Rectangle: Rounded Corners 11">
          <a:extLst>
            <a:ext uri="{FF2B5EF4-FFF2-40B4-BE49-F238E27FC236}">
              <a16:creationId xmlns:a16="http://schemas.microsoft.com/office/drawing/2014/main" id="{8D9AC61C-6C0C-40AF-9C20-FC902EA1A870}"/>
            </a:ext>
          </a:extLst>
        </xdr:cNvPr>
        <xdr:cNvSpPr/>
      </xdr:nvSpPr>
      <xdr:spPr>
        <a:xfrm>
          <a:off x="7620000" y="4419600"/>
          <a:ext cx="2232660" cy="579120"/>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r>
            <a:rPr lang="en-US" sz="3200" b="1">
              <a:latin typeface="Blank Note" pitchFamily="50" charset="0"/>
            </a:rPr>
            <a:t>New</a:t>
          </a:r>
          <a:r>
            <a:rPr lang="en-US" sz="3200" b="1" baseline="0">
              <a:latin typeface="Blank Note" pitchFamily="50" charset="0"/>
            </a:rPr>
            <a:t> Release</a:t>
          </a:r>
          <a:endParaRPr lang="en-US" sz="3200" b="1">
            <a:latin typeface="Blank Note" pitchFamily="50" charset="0"/>
          </a:endParaRPr>
        </a:p>
      </xdr:txBody>
    </xdr:sp>
    <xdr:clientData/>
  </xdr:twoCellAnchor>
  <xdr:twoCellAnchor editAs="oneCell">
    <xdr:from>
      <xdr:col>12</xdr:col>
      <xdr:colOff>556260</xdr:colOff>
      <xdr:row>14</xdr:row>
      <xdr:rowOff>91440</xdr:rowOff>
    </xdr:from>
    <xdr:to>
      <xdr:col>15</xdr:col>
      <xdr:colOff>464820</xdr:colOff>
      <xdr:row>26</xdr:row>
      <xdr:rowOff>15240</xdr:rowOff>
    </xdr:to>
    <xdr:pic>
      <xdr:nvPicPr>
        <xdr:cNvPr id="13" name="Picture 12">
          <a:hlinkClick xmlns:r="http://schemas.openxmlformats.org/officeDocument/2006/relationships" r:id="rId14"/>
          <a:extLst>
            <a:ext uri="{FF2B5EF4-FFF2-40B4-BE49-F238E27FC236}">
              <a16:creationId xmlns:a16="http://schemas.microsoft.com/office/drawing/2014/main" id="{CF605C47-045E-43E8-A290-FF98D9D3E6FC}"/>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6741" t="14206" r="25626" b="8356"/>
        <a:stretch/>
      </xdr:blipFill>
      <xdr:spPr>
        <a:xfrm>
          <a:off x="7871460" y="2560320"/>
          <a:ext cx="1737360" cy="2118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8193</xdr:colOff>
      <xdr:row>9</xdr:row>
      <xdr:rowOff>103238</xdr:rowOff>
    </xdr:from>
    <xdr:to>
      <xdr:col>16</xdr:col>
      <xdr:colOff>8193</xdr:colOff>
      <xdr:row>27</xdr:row>
      <xdr:rowOff>57354</xdr:rowOff>
    </xdr:to>
    <xdr:graphicFrame macro="">
      <xdr:nvGraphicFramePr>
        <xdr:cNvPr id="2" name="Chart 1">
          <a:extLst>
            <a:ext uri="{FF2B5EF4-FFF2-40B4-BE49-F238E27FC236}">
              <a16:creationId xmlns:a16="http://schemas.microsoft.com/office/drawing/2014/main" id="{4BC5520B-0D25-4B99-95CB-A507EDEAC1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110490</xdr:rowOff>
    </xdr:from>
    <xdr:to>
      <xdr:col>7</xdr:col>
      <xdr:colOff>419100</xdr:colOff>
      <xdr:row>25</xdr:row>
      <xdr:rowOff>19050</xdr:rowOff>
    </xdr:to>
    <xdr:graphicFrame macro="">
      <xdr:nvGraphicFramePr>
        <xdr:cNvPr id="3" name="Chart 2">
          <a:extLst>
            <a:ext uri="{FF2B5EF4-FFF2-40B4-BE49-F238E27FC236}">
              <a16:creationId xmlns:a16="http://schemas.microsoft.com/office/drawing/2014/main" id="{17BA01EF-F22A-4432-8342-8213422267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624840</xdr:colOff>
      <xdr:row>10</xdr:row>
      <xdr:rowOff>110490</xdr:rowOff>
    </xdr:from>
    <xdr:to>
      <xdr:col>13</xdr:col>
      <xdr:colOff>563880</xdr:colOff>
      <xdr:row>25</xdr:row>
      <xdr:rowOff>19050</xdr:rowOff>
    </xdr:to>
    <xdr:graphicFrame macro="">
      <xdr:nvGraphicFramePr>
        <xdr:cNvPr id="4" name="Chart 3">
          <a:extLst>
            <a:ext uri="{FF2B5EF4-FFF2-40B4-BE49-F238E27FC236}">
              <a16:creationId xmlns:a16="http://schemas.microsoft.com/office/drawing/2014/main" id="{FC655EFA-C836-47FC-83CF-D8C9B1F168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23811</xdr:colOff>
      <xdr:row>5</xdr:row>
      <xdr:rowOff>190499</xdr:rowOff>
    </xdr:from>
    <xdr:to>
      <xdr:col>13</xdr:col>
      <xdr:colOff>66674</xdr:colOff>
      <xdr:row>121</xdr:row>
      <xdr:rowOff>28575</xdr:rowOff>
    </xdr:to>
    <xdr:graphicFrame macro="">
      <xdr:nvGraphicFramePr>
        <xdr:cNvPr id="4" name="Chart 3">
          <a:extLst>
            <a:ext uri="{FF2B5EF4-FFF2-40B4-BE49-F238E27FC236}">
              <a16:creationId xmlns:a16="http://schemas.microsoft.com/office/drawing/2014/main" id="{AEDC6D0C-82D2-403C-8F6A-C4773B1BA8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20</xdr:col>
      <xdr:colOff>47625</xdr:colOff>
      <xdr:row>3</xdr:row>
      <xdr:rowOff>123825</xdr:rowOff>
    </xdr:from>
    <xdr:to>
      <xdr:col>22</xdr:col>
      <xdr:colOff>161925</xdr:colOff>
      <xdr:row>5</xdr:row>
      <xdr:rowOff>9525</xdr:rowOff>
    </xdr:to>
    <xdr:sp macro="" textlink="">
      <xdr:nvSpPr>
        <xdr:cNvPr id="2" name="Arrow: Down 1">
          <a:extLst>
            <a:ext uri="{FF2B5EF4-FFF2-40B4-BE49-F238E27FC236}">
              <a16:creationId xmlns:a16="http://schemas.microsoft.com/office/drawing/2014/main" id="{6CE4F3B1-432B-46C0-A6ED-EE31656A8B7A}"/>
            </a:ext>
          </a:extLst>
        </xdr:cNvPr>
        <xdr:cNvSpPr/>
      </xdr:nvSpPr>
      <xdr:spPr>
        <a:xfrm>
          <a:off x="5086350" y="523875"/>
          <a:ext cx="476250" cy="2952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47625</xdr:colOff>
      <xdr:row>3</xdr:row>
      <xdr:rowOff>123825</xdr:rowOff>
    </xdr:from>
    <xdr:to>
      <xdr:col>22</xdr:col>
      <xdr:colOff>161925</xdr:colOff>
      <xdr:row>5</xdr:row>
      <xdr:rowOff>9525</xdr:rowOff>
    </xdr:to>
    <xdr:sp macro="" textlink="">
      <xdr:nvSpPr>
        <xdr:cNvPr id="2" name="Arrow: Down 1">
          <a:extLst>
            <a:ext uri="{FF2B5EF4-FFF2-40B4-BE49-F238E27FC236}">
              <a16:creationId xmlns:a16="http://schemas.microsoft.com/office/drawing/2014/main" id="{73529110-C65C-4D1C-BD9E-736FBBF9CA95}"/>
            </a:ext>
          </a:extLst>
        </xdr:cNvPr>
        <xdr:cNvSpPr/>
      </xdr:nvSpPr>
      <xdr:spPr>
        <a:xfrm>
          <a:off x="5086350" y="733425"/>
          <a:ext cx="476250" cy="2952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47625</xdr:colOff>
      <xdr:row>3</xdr:row>
      <xdr:rowOff>123825</xdr:rowOff>
    </xdr:from>
    <xdr:to>
      <xdr:col>22</xdr:col>
      <xdr:colOff>161925</xdr:colOff>
      <xdr:row>5</xdr:row>
      <xdr:rowOff>9525</xdr:rowOff>
    </xdr:to>
    <xdr:sp macro="" textlink="">
      <xdr:nvSpPr>
        <xdr:cNvPr id="3" name="Arrow: Down 2">
          <a:extLst>
            <a:ext uri="{FF2B5EF4-FFF2-40B4-BE49-F238E27FC236}">
              <a16:creationId xmlns:a16="http://schemas.microsoft.com/office/drawing/2014/main" id="{602D6A19-B237-4E50-9C79-084F13DF5288}"/>
            </a:ext>
          </a:extLst>
        </xdr:cNvPr>
        <xdr:cNvSpPr/>
      </xdr:nvSpPr>
      <xdr:spPr>
        <a:xfrm>
          <a:off x="5086350" y="800100"/>
          <a:ext cx="476250" cy="2952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47625</xdr:colOff>
      <xdr:row>3</xdr:row>
      <xdr:rowOff>123825</xdr:rowOff>
    </xdr:from>
    <xdr:to>
      <xdr:col>22</xdr:col>
      <xdr:colOff>161925</xdr:colOff>
      <xdr:row>5</xdr:row>
      <xdr:rowOff>9525</xdr:rowOff>
    </xdr:to>
    <xdr:sp macro="" textlink="">
      <xdr:nvSpPr>
        <xdr:cNvPr id="2" name="Arrow: Down 1">
          <a:extLst>
            <a:ext uri="{FF2B5EF4-FFF2-40B4-BE49-F238E27FC236}">
              <a16:creationId xmlns:a16="http://schemas.microsoft.com/office/drawing/2014/main" id="{79ED9751-C0BB-4BB6-97FD-3A045FE6A425}"/>
            </a:ext>
          </a:extLst>
        </xdr:cNvPr>
        <xdr:cNvSpPr/>
      </xdr:nvSpPr>
      <xdr:spPr>
        <a:xfrm>
          <a:off x="5086350" y="733425"/>
          <a:ext cx="476250" cy="2952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838199</xdr:colOff>
      <xdr:row>6</xdr:row>
      <xdr:rowOff>9524</xdr:rowOff>
    </xdr:from>
    <xdr:to>
      <xdr:col>10</xdr:col>
      <xdr:colOff>600074</xdr:colOff>
      <xdr:row>24</xdr:row>
      <xdr:rowOff>38099</xdr:rowOff>
    </xdr:to>
    <xdr:graphicFrame macro="">
      <xdr:nvGraphicFramePr>
        <xdr:cNvPr id="4" name="Chart 3">
          <a:extLst>
            <a:ext uri="{FF2B5EF4-FFF2-40B4-BE49-F238E27FC236}">
              <a16:creationId xmlns:a16="http://schemas.microsoft.com/office/drawing/2014/main" id="{F1EF635A-9914-4308-843F-6576BA4089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297180</xdr:colOff>
      <xdr:row>1</xdr:row>
      <xdr:rowOff>148590</xdr:rowOff>
    </xdr:from>
    <xdr:to>
      <xdr:col>7</xdr:col>
      <xdr:colOff>579120</xdr:colOff>
      <xdr:row>16</xdr:row>
      <xdr:rowOff>72390</xdr:rowOff>
    </xdr:to>
    <xdr:graphicFrame macro="">
      <xdr:nvGraphicFramePr>
        <xdr:cNvPr id="6" name="Chart 5">
          <a:extLst>
            <a:ext uri="{FF2B5EF4-FFF2-40B4-BE49-F238E27FC236}">
              <a16:creationId xmlns:a16="http://schemas.microsoft.com/office/drawing/2014/main" id="{0161D23B-B180-43F3-A630-71F7E52005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327660</xdr:colOff>
      <xdr:row>20</xdr:row>
      <xdr:rowOff>26670</xdr:rowOff>
    </xdr:from>
    <xdr:to>
      <xdr:col>7</xdr:col>
      <xdr:colOff>609600</xdr:colOff>
      <xdr:row>35</xdr:row>
      <xdr:rowOff>11430</xdr:rowOff>
    </xdr:to>
    <xdr:graphicFrame macro="">
      <xdr:nvGraphicFramePr>
        <xdr:cNvPr id="7" name="Chart 6">
          <a:extLst>
            <a:ext uri="{FF2B5EF4-FFF2-40B4-BE49-F238E27FC236}">
              <a16:creationId xmlns:a16="http://schemas.microsoft.com/office/drawing/2014/main" id="{E5CE099E-EE4E-4E13-8DDA-5B846D7793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7D94A6C-51EC-4B5B-8F18-D5D7BA4A798E}" name="FixedAssets" displayName="FixedAssets" ref="B14:D19" totalsRowCount="1" headerRowDxfId="60" dataDxfId="59" totalsRowDxfId="58" dataCellStyle="Emphasis 1">
  <autoFilter ref="B14:D18" xr:uid="{48079D09-E36A-4EA2-9A32-9AF85863503F}"/>
  <tableColumns count="3">
    <tableColumn id="1" xr3:uid="{12F702DC-703A-4DC7-B68F-55CCF92F41A1}" name="Fixed assets:" totalsRowLabel="Total fixed assets" dataDxfId="57" totalsRowDxfId="56" dataCellStyle="Emphasis 1"/>
    <tableColumn id="2" xr3:uid="{FF052FE3-2AE8-4A49-AA02-9DAD7B0CCE8B}" name="Previous Year" totalsRowFunction="sum" dataDxfId="55" totalsRowDxfId="54" dataCellStyle="Emphasis 1"/>
    <tableColumn id="3" xr3:uid="{0F6D10D9-A8D2-4AEC-BD01-E5451013DB23}" name="Current Year" totalsRowFunction="sum" dataDxfId="53" totalsRowDxfId="52" dataCellStyle="Emphasis 1"/>
  </tableColumns>
  <tableStyleInfo name="TableStyleMedium8" showFirstColumn="0" showLastColumn="0" showRowStripes="1" showColumnStripes="0"/>
  <extLst>
    <ext xmlns:x14="http://schemas.microsoft.com/office/spreadsheetml/2009/9/main" uri="{504A1905-F514-4f6f-8877-14C23A59335A}">
      <x14:table altTextSummary="Enter or modify Fixed Assets items and values for Previous and Current Years in this table. Total is auto calculated at the end"/>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7FAA604-C01B-456B-8192-0D3B0AA6F285}" name="OtherAssets" displayName="OtherAssets" ref="B21:D23" totalsRowCount="1" headerRowDxfId="51" dataDxfId="50" totalsRowDxfId="49" dataCellStyle="Emphasis 1">
  <autoFilter ref="B21:D22" xr:uid="{152E1CDF-9AF7-4F54-B7EA-F2C343C3D138}"/>
  <tableColumns count="3">
    <tableColumn id="1" xr3:uid="{9192018F-7FBA-4A37-AB06-D0BFA1887A6B}" name="Other assets:" totalsRowLabel="Total other assets" dataDxfId="48" totalsRowDxfId="47" dataCellStyle="Emphasis 1"/>
    <tableColumn id="2" xr3:uid="{A36A1A21-4A0D-4C28-8427-6462C3724029}" name="Previous Year" totalsRowFunction="sum" dataDxfId="46" totalsRowDxfId="45" dataCellStyle="Emphasis 1"/>
    <tableColumn id="3" xr3:uid="{BE4A5531-7680-4335-9CC0-252F0034F89F}" name="Current Year" totalsRowFunction="sum" dataDxfId="44" totalsRowDxfId="43" dataCellStyle="Emphasis 1"/>
  </tableColumns>
  <tableStyleInfo name="TableStyleMedium8" showFirstColumn="0" showLastColumn="0" showRowStripes="1" showColumnStripes="0"/>
  <extLst>
    <ext xmlns:x14="http://schemas.microsoft.com/office/spreadsheetml/2009/9/main" uri="{504A1905-F514-4f6f-8877-14C23A59335A}">
      <x14:table altTextSummary="Enter or modify Other Assets items and values for Previous and Current Years in this table. Total is auto calculated at the en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8361BFF-B3C5-4558-A092-7DFC621840B3}" name="CurrentLiabilities" displayName="CurrentLiabilities" ref="B28:D35" totalsRowCount="1" headerRowDxfId="42" dataDxfId="41" totalsRowDxfId="40" headerRowCellStyle="Emphasis 2" dataCellStyle="Emphasis 2" totalsRowCellStyle="Emphasis 2">
  <autoFilter ref="B28:D34" xr:uid="{29B0FD28-DE0E-4828-9609-AE52297B0740}"/>
  <tableColumns count="3">
    <tableColumn id="1" xr3:uid="{84657338-8C35-43BA-B833-BCD2BA0352FB}" name="Current liabilities:" totalsRowLabel="Total current liabilities" dataDxfId="39" totalsRowDxfId="38" dataCellStyle="Emphasis 2"/>
    <tableColumn id="2" xr3:uid="{6D2D0B8C-D066-4D5B-AC9F-C1B9F2B4C5B6}" name="Previous Year" totalsRowFunction="sum" dataDxfId="37" totalsRowDxfId="36" dataCellStyle="Emphasis 2"/>
    <tableColumn id="3" xr3:uid="{27CED309-52A1-4B07-9A36-86F2CD5B679A}" name="Current Year" totalsRowFunction="sum" dataDxfId="35" totalsRowDxfId="34" dataCellStyle="Emphasis 2"/>
  </tableColumns>
  <tableStyleInfo name="TableStyleMedium10" showFirstColumn="0" showLastColumn="0" showRowStripes="1" showColumnStripes="0"/>
  <extLst>
    <ext xmlns:x14="http://schemas.microsoft.com/office/spreadsheetml/2009/9/main" uri="{504A1905-F514-4f6f-8877-14C23A59335A}">
      <x14:table altTextSummary="Enter or modify Current Liabilities and values for Previous and Current Years in this table. Total is auto calculated at the end"/>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7C8B91F-1776-45B5-9E11-88FBBC2756D1}" name="LongTermLiabilities" displayName="LongTermLiabilities" ref="B37:D39" totalsRowCount="1" headerRowDxfId="33" dataDxfId="32" totalsRowDxfId="31" headerRowCellStyle="Emphasis 2" dataCellStyle="Emphasis 2" totalsRowCellStyle="Emphasis 2">
  <autoFilter ref="B37:D38" xr:uid="{BF36E97E-31E9-4EC9-8C1D-F35F360A34E6}"/>
  <tableColumns count="3">
    <tableColumn id="1" xr3:uid="{0FBF0F2F-98D2-49AE-9555-05ADD247AE5B}" name="Long-term liabilities:" totalsRowLabel="Total long-term liabilities" dataDxfId="30" totalsRowDxfId="29" dataCellStyle="Emphasis 2"/>
    <tableColumn id="2" xr3:uid="{15C1A226-598A-4720-A922-BDEF087D1D90}" name="Previous Year" totalsRowFunction="sum" dataDxfId="28" totalsRowDxfId="27" dataCellStyle="Emphasis 2"/>
    <tableColumn id="3" xr3:uid="{10B1B254-1399-4C3E-8225-D2E8F784A689}" name="Current Year" totalsRowFunction="sum" dataDxfId="26" totalsRowDxfId="25" dataCellStyle="Emphasis 2"/>
  </tableColumns>
  <tableStyleInfo name="TableStyleMedium10" showFirstColumn="0" showLastColumn="0" showRowStripes="1" showColumnStripes="0"/>
  <extLst>
    <ext xmlns:x14="http://schemas.microsoft.com/office/spreadsheetml/2009/9/main" uri="{504A1905-F514-4f6f-8877-14C23A59335A}">
      <x14:table altTextSummary="Enter or modify Long-term Liabilities and values for Previous and Current Years in this table. Total is auto calculated at the end"/>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0253623-FFB1-4701-BD26-5F22CCAB4C3D}" name="OwnersEquity" displayName="OwnersEquity" ref="B41:D44" totalsRowCount="1" headerRowDxfId="24" dataDxfId="23" totalsRowDxfId="22" headerRowCellStyle="Emphasis 2" dataCellStyle="Emphasis 2" totalsRowCellStyle="Emphasis 2">
  <autoFilter ref="B41:D43" xr:uid="{5515B07E-9605-46ED-8B0A-F058B66CECF3}"/>
  <tableColumns count="3">
    <tableColumn id="1" xr3:uid="{B7C8F39E-DC63-4CDF-8F7C-32F51B36B8B7}" name="Owner's equity:" totalsRowLabel="Total owner's equity" dataDxfId="21" totalsRowDxfId="20" dataCellStyle="Emphasis 2"/>
    <tableColumn id="2" xr3:uid="{B5D79B98-84A5-4176-B5AF-2F246C4F89CB}" name="Previous Year" totalsRowFunction="sum" dataDxfId="19" totalsRowDxfId="18" dataCellStyle="Emphasis 2"/>
    <tableColumn id="3" xr3:uid="{104188F5-024F-4C92-8789-56C556235401}" name="Current Year" totalsRowFunction="sum" dataDxfId="17" totalsRowDxfId="16" dataCellStyle="Emphasis 2"/>
  </tableColumns>
  <tableStyleInfo name="TableStyleMedium10" showFirstColumn="0" showLastColumn="0" showRowStripes="1" showColumnStripes="0"/>
  <extLst>
    <ext xmlns:x14="http://schemas.microsoft.com/office/spreadsheetml/2009/9/main" uri="{504A1905-F514-4f6f-8877-14C23A59335A}">
      <x14:table altTextSummary="Enter or modify Owner’s Equity items and values for Previous and Current Years in this table. Total is auto calculated at the end"/>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1DEB55E-832B-4F39-BBDD-152EBE509F5D}" name="CurrentAssets" displayName="CurrentAssets" ref="B5:D12" totalsRowCount="1" headerRowDxfId="15" totalsRowDxfId="14" dataCellStyle="Emphasis 1">
  <autoFilter ref="B5:D11" xr:uid="{42470B99-A74A-4AA0-9E29-8D0B713C3AD3}"/>
  <tableColumns count="3">
    <tableColumn id="1" xr3:uid="{A0FF1E59-C946-4225-8B38-5144B0F5CD1E}" name="Current assets:" totalsRowLabel="Total current assets" dataDxfId="13" totalsRowDxfId="12" dataCellStyle="Emphasis 1" totalsRowCellStyle="Emphasis 1"/>
    <tableColumn id="2" xr3:uid="{F08F7943-7B82-44DC-A98F-7BB60A283433}" name="Previous Year" totalsRowFunction="sum" dataDxfId="11" totalsRowDxfId="10" dataCellStyle="Emphasis 1" totalsRowCellStyle="Emphasis 1"/>
    <tableColumn id="3" xr3:uid="{2C62F70F-92A7-4141-816C-46A479E16311}" name="Current Year" totalsRowFunction="sum" dataDxfId="9" totalsRowDxfId="8" dataCellStyle="Emphasis 1" totalsRowCellStyle="Emphasis 1"/>
  </tableColumns>
  <tableStyleInfo name="TableStyleMedium8" showFirstColumn="0" showLastColumn="0" showRowStripes="1" showColumnStripes="0"/>
  <extLst>
    <ext xmlns:x14="http://schemas.microsoft.com/office/spreadsheetml/2009/9/main" uri="{504A1905-F514-4f6f-8877-14C23A59335A}">
      <x14:table altTextSummary="Enter or modify Current Assets items and values for Previous and Current Years in this table. Total is auto calculated at the end"/>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F716-C355-4DBB-93B8-7E3A70C72F59}">
  <dimension ref="A1:W39"/>
  <sheetViews>
    <sheetView tabSelected="1" workbookViewId="0">
      <selection activeCell="C17" sqref="C17:M19"/>
    </sheetView>
  </sheetViews>
  <sheetFormatPr defaultColWidth="9.109375" defaultRowHeight="14.4" x14ac:dyDescent="0.3"/>
  <cols>
    <col min="1" max="5" width="9.109375" style="114"/>
    <col min="6" max="6" width="6.88671875" style="114" customWidth="1"/>
    <col min="7" max="8" width="9.109375" style="114"/>
    <col min="9" max="9" width="10.109375" style="114" customWidth="1"/>
    <col min="10" max="15" width="9.109375" style="114"/>
    <col min="16" max="16" width="2.21875" style="114" customWidth="1"/>
    <col min="17" max="16384" width="9.109375" style="114"/>
  </cols>
  <sheetData>
    <row r="1" spans="1:23" ht="14.4" customHeight="1" x14ac:dyDescent="0.3">
      <c r="A1" s="290"/>
      <c r="P1" s="291"/>
      <c r="Q1" s="291"/>
      <c r="R1" s="291"/>
      <c r="S1" s="291"/>
      <c r="T1" s="291"/>
      <c r="U1" s="291"/>
      <c r="V1" s="291"/>
    </row>
    <row r="2" spans="1:23" ht="15" customHeight="1" x14ac:dyDescent="0.3">
      <c r="A2" s="290"/>
      <c r="P2" s="291"/>
      <c r="Q2" s="314" t="s">
        <v>290</v>
      </c>
      <c r="R2" s="314"/>
      <c r="S2" s="314"/>
      <c r="T2" s="314"/>
      <c r="U2" s="314"/>
      <c r="V2" s="314"/>
      <c r="W2" s="314"/>
    </row>
    <row r="3" spans="1:23" ht="14.4" customHeight="1" x14ac:dyDescent="0.3">
      <c r="A3" s="290"/>
      <c r="P3" s="291"/>
      <c r="Q3" s="314"/>
      <c r="R3" s="314"/>
      <c r="S3" s="314"/>
      <c r="T3" s="314"/>
      <c r="U3" s="314"/>
      <c r="V3" s="314"/>
      <c r="W3" s="314"/>
    </row>
    <row r="4" spans="1:23" ht="14.4" customHeight="1" x14ac:dyDescent="0.3">
      <c r="A4" s="290"/>
      <c r="P4" s="291"/>
      <c r="Q4" s="314"/>
      <c r="R4" s="314"/>
      <c r="S4" s="314"/>
      <c r="T4" s="314"/>
      <c r="U4" s="314"/>
      <c r="V4" s="314"/>
      <c r="W4" s="314"/>
    </row>
    <row r="5" spans="1:23" ht="14.4" customHeight="1" x14ac:dyDescent="0.3">
      <c r="A5" s="290"/>
      <c r="P5" s="291"/>
      <c r="Q5" s="314"/>
      <c r="R5" s="314"/>
      <c r="S5" s="314"/>
      <c r="T5" s="314"/>
      <c r="U5" s="314"/>
      <c r="V5" s="314"/>
      <c r="W5" s="314"/>
    </row>
    <row r="6" spans="1:23" ht="14.4" customHeight="1" x14ac:dyDescent="0.3">
      <c r="A6" s="290"/>
      <c r="P6" s="291"/>
      <c r="Q6" s="314"/>
      <c r="R6" s="314"/>
      <c r="S6" s="314"/>
      <c r="T6" s="314"/>
      <c r="U6" s="314"/>
      <c r="V6" s="314"/>
      <c r="W6" s="314"/>
    </row>
    <row r="7" spans="1:23" ht="14.4" customHeight="1" x14ac:dyDescent="0.3">
      <c r="A7" s="290"/>
      <c r="P7" s="291"/>
      <c r="Q7" s="314"/>
      <c r="R7" s="314"/>
      <c r="S7" s="314"/>
      <c r="T7" s="314"/>
      <c r="U7" s="314"/>
      <c r="V7" s="314"/>
      <c r="W7" s="314"/>
    </row>
    <row r="8" spans="1:23" ht="14.4" customHeight="1" x14ac:dyDescent="0.3">
      <c r="A8" s="290"/>
      <c r="B8" s="290"/>
      <c r="C8" s="290"/>
      <c r="D8" s="290"/>
      <c r="E8" s="290"/>
      <c r="F8" s="290"/>
      <c r="G8" s="217"/>
      <c r="H8" s="217"/>
      <c r="L8" s="217"/>
      <c r="M8" s="217"/>
      <c r="Q8" s="314"/>
      <c r="R8" s="314"/>
      <c r="S8" s="314"/>
      <c r="T8" s="314"/>
      <c r="U8" s="314"/>
      <c r="V8" s="314"/>
      <c r="W8" s="314"/>
    </row>
    <row r="9" spans="1:23" ht="14.4" customHeight="1" x14ac:dyDescent="0.3">
      <c r="A9" s="290"/>
      <c r="B9" s="320" t="s">
        <v>283</v>
      </c>
      <c r="C9" s="320"/>
      <c r="D9" s="320"/>
      <c r="E9" s="320"/>
      <c r="F9" s="320"/>
      <c r="G9" s="320"/>
      <c r="H9" s="320"/>
      <c r="I9" s="320"/>
      <c r="J9" s="320"/>
      <c r="K9" s="320"/>
      <c r="L9" s="320"/>
      <c r="M9" s="320"/>
      <c r="N9" s="320"/>
      <c r="O9" s="320"/>
      <c r="Q9" s="314"/>
      <c r="R9" s="314"/>
      <c r="S9" s="314"/>
      <c r="T9" s="314"/>
      <c r="U9" s="314"/>
      <c r="V9" s="314"/>
      <c r="W9" s="314"/>
    </row>
    <row r="10" spans="1:23" ht="14.4" customHeight="1" x14ac:dyDescent="0.3">
      <c r="A10" s="290"/>
      <c r="B10" s="320"/>
      <c r="C10" s="320"/>
      <c r="D10" s="320"/>
      <c r="E10" s="320"/>
      <c r="F10" s="320"/>
      <c r="G10" s="320"/>
      <c r="H10" s="320"/>
      <c r="I10" s="320"/>
      <c r="J10" s="320"/>
      <c r="K10" s="320"/>
      <c r="L10" s="320"/>
      <c r="M10" s="320"/>
      <c r="N10" s="320"/>
      <c r="O10" s="320"/>
      <c r="Q10" s="314"/>
      <c r="R10" s="314"/>
      <c r="S10" s="314"/>
      <c r="T10" s="314"/>
      <c r="U10" s="314"/>
      <c r="V10" s="314"/>
      <c r="W10" s="314"/>
    </row>
    <row r="11" spans="1:23" ht="16.2" customHeight="1" x14ac:dyDescent="0.3">
      <c r="A11" s="290"/>
      <c r="B11" s="320"/>
      <c r="C11" s="320"/>
      <c r="D11" s="320"/>
      <c r="E11" s="320"/>
      <c r="F11" s="320"/>
      <c r="G11" s="320"/>
      <c r="H11" s="320"/>
      <c r="I11" s="320"/>
      <c r="J11" s="320"/>
      <c r="K11" s="320"/>
      <c r="L11" s="320"/>
      <c r="M11" s="320"/>
      <c r="N11" s="320"/>
      <c r="O11" s="320"/>
      <c r="P11" s="217"/>
      <c r="Q11" s="314"/>
      <c r="R11" s="314"/>
      <c r="S11" s="314"/>
      <c r="T11" s="314"/>
      <c r="U11" s="314"/>
      <c r="V11" s="314"/>
      <c r="W11" s="314"/>
    </row>
    <row r="12" spans="1:23" ht="14.4" customHeight="1" x14ac:dyDescent="0.3">
      <c r="A12" s="290"/>
      <c r="B12" s="320"/>
      <c r="C12" s="320"/>
      <c r="D12" s="320"/>
      <c r="E12" s="320"/>
      <c r="F12" s="320"/>
      <c r="G12" s="320"/>
      <c r="H12" s="320"/>
      <c r="I12" s="320"/>
      <c r="J12" s="320"/>
      <c r="K12" s="320"/>
      <c r="L12" s="320"/>
      <c r="M12" s="320"/>
      <c r="N12" s="320"/>
      <c r="O12" s="320"/>
      <c r="Q12" s="314"/>
      <c r="R12" s="314"/>
      <c r="S12" s="314"/>
      <c r="T12" s="314"/>
      <c r="U12" s="314"/>
      <c r="V12" s="314"/>
      <c r="W12" s="314"/>
    </row>
    <row r="13" spans="1:23" ht="14.4" customHeight="1" x14ac:dyDescent="0.3">
      <c r="A13" s="290"/>
      <c r="B13" s="320"/>
      <c r="C13" s="320"/>
      <c r="D13" s="320"/>
      <c r="E13" s="320"/>
      <c r="F13" s="320"/>
      <c r="G13" s="320"/>
      <c r="H13" s="320"/>
      <c r="I13" s="320"/>
      <c r="J13" s="320"/>
      <c r="K13" s="320"/>
      <c r="L13" s="320"/>
      <c r="M13" s="320"/>
      <c r="N13" s="320"/>
      <c r="O13" s="320"/>
      <c r="Q13" s="314"/>
      <c r="R13" s="314"/>
      <c r="S13" s="314"/>
      <c r="T13" s="314"/>
      <c r="U13" s="314"/>
      <c r="V13" s="314"/>
      <c r="W13" s="314"/>
    </row>
    <row r="14" spans="1:23" ht="14.4" customHeight="1" x14ac:dyDescent="0.3">
      <c r="A14" s="290"/>
      <c r="B14" s="320"/>
      <c r="C14" s="320"/>
      <c r="D14" s="320"/>
      <c r="E14" s="320"/>
      <c r="F14" s="320"/>
      <c r="G14" s="320"/>
      <c r="H14" s="320"/>
      <c r="I14" s="320"/>
      <c r="J14" s="320"/>
      <c r="K14" s="320"/>
      <c r="L14" s="320"/>
      <c r="M14" s="320"/>
      <c r="N14" s="320"/>
      <c r="O14" s="320"/>
      <c r="Q14" s="314"/>
      <c r="R14" s="314"/>
      <c r="S14" s="314"/>
      <c r="T14" s="314"/>
      <c r="U14" s="314"/>
      <c r="V14" s="314"/>
      <c r="W14" s="314"/>
    </row>
    <row r="15" spans="1:23" ht="14.4" customHeight="1" x14ac:dyDescent="0.3">
      <c r="A15" s="290"/>
      <c r="B15" s="320"/>
      <c r="C15" s="320"/>
      <c r="D15" s="320"/>
      <c r="E15" s="320"/>
      <c r="F15" s="320"/>
      <c r="G15" s="320"/>
      <c r="H15" s="320"/>
      <c r="I15" s="320"/>
      <c r="J15" s="320"/>
      <c r="K15" s="320"/>
      <c r="L15" s="320"/>
      <c r="M15" s="320"/>
      <c r="N15" s="320"/>
      <c r="O15" s="320"/>
      <c r="Q15" s="314"/>
      <c r="R15" s="314"/>
      <c r="S15" s="314"/>
      <c r="T15" s="314"/>
      <c r="U15" s="314"/>
      <c r="V15" s="314"/>
      <c r="W15" s="314"/>
    </row>
    <row r="16" spans="1:23" ht="14.4" customHeight="1" x14ac:dyDescent="0.3">
      <c r="A16" s="290"/>
      <c r="B16" s="290"/>
      <c r="C16" s="290"/>
      <c r="D16" s="290"/>
      <c r="E16" s="290"/>
      <c r="F16" s="290"/>
      <c r="Q16" s="314"/>
      <c r="R16" s="314"/>
      <c r="S16" s="314"/>
      <c r="T16" s="314"/>
      <c r="U16" s="314"/>
      <c r="V16" s="314"/>
      <c r="W16" s="314"/>
    </row>
    <row r="17" spans="1:23" ht="14.4" customHeight="1" x14ac:dyDescent="0.3">
      <c r="A17" s="290"/>
      <c r="B17" s="290"/>
      <c r="C17" s="315" t="s">
        <v>282</v>
      </c>
      <c r="D17" s="315"/>
      <c r="E17" s="315"/>
      <c r="F17" s="315"/>
      <c r="G17" s="315"/>
      <c r="H17" s="315"/>
      <c r="I17" s="315"/>
      <c r="J17" s="315"/>
      <c r="K17" s="315"/>
      <c r="L17" s="315"/>
      <c r="M17" s="315"/>
      <c r="P17" s="316"/>
      <c r="Q17" s="316"/>
      <c r="R17" s="316"/>
      <c r="S17" s="316"/>
      <c r="T17" s="316"/>
      <c r="U17" s="316"/>
      <c r="V17" s="316"/>
      <c r="W17" s="316"/>
    </row>
    <row r="18" spans="1:23" ht="14.4" customHeight="1" x14ac:dyDescent="0.3">
      <c r="A18" s="290"/>
      <c r="B18" s="290"/>
      <c r="C18" s="315"/>
      <c r="D18" s="315"/>
      <c r="E18" s="315"/>
      <c r="F18" s="315"/>
      <c r="G18" s="315"/>
      <c r="H18" s="315"/>
      <c r="I18" s="315"/>
      <c r="J18" s="315"/>
      <c r="K18" s="315"/>
      <c r="L18" s="315"/>
      <c r="M18" s="315"/>
      <c r="P18" s="316"/>
      <c r="Q18" s="316"/>
      <c r="R18" s="316"/>
      <c r="S18" s="316"/>
      <c r="T18" s="316"/>
      <c r="U18" s="316"/>
      <c r="V18" s="316"/>
      <c r="W18" s="316"/>
    </row>
    <row r="19" spans="1:23" ht="14.4" customHeight="1" x14ac:dyDescent="0.3">
      <c r="A19" s="290"/>
      <c r="B19" s="290"/>
      <c r="C19" s="315"/>
      <c r="D19" s="315"/>
      <c r="E19" s="315"/>
      <c r="F19" s="315"/>
      <c r="G19" s="315"/>
      <c r="H19" s="315"/>
      <c r="I19" s="315"/>
      <c r="J19" s="315"/>
      <c r="K19" s="315"/>
      <c r="L19" s="315"/>
      <c r="M19" s="315"/>
      <c r="P19" s="316"/>
      <c r="Q19" s="316"/>
      <c r="R19" s="316"/>
      <c r="S19" s="316"/>
      <c r="T19" s="316"/>
      <c r="U19" s="316"/>
      <c r="V19" s="316"/>
      <c r="W19" s="316"/>
    </row>
    <row r="20" spans="1:23" ht="14.4" customHeight="1" x14ac:dyDescent="0.3">
      <c r="A20" s="290"/>
      <c r="B20" s="290"/>
      <c r="C20" s="290"/>
      <c r="D20" s="290"/>
      <c r="E20" s="290"/>
      <c r="F20" s="290"/>
      <c r="G20" s="317" t="s">
        <v>207</v>
      </c>
      <c r="H20" s="317"/>
      <c r="I20" s="317"/>
      <c r="P20" s="316"/>
      <c r="Q20" s="316"/>
      <c r="R20" s="316"/>
      <c r="S20" s="316"/>
      <c r="T20" s="316"/>
      <c r="U20" s="316"/>
      <c r="V20" s="316"/>
      <c r="W20" s="316"/>
    </row>
    <row r="21" spans="1:23" ht="14.4" customHeight="1" x14ac:dyDescent="0.3">
      <c r="A21" s="290"/>
      <c r="B21" s="290"/>
      <c r="C21" s="290"/>
      <c r="D21" s="290"/>
      <c r="E21" s="290"/>
      <c r="F21" s="290"/>
      <c r="P21" s="316"/>
      <c r="Q21" s="316"/>
      <c r="R21" s="316"/>
      <c r="S21" s="316"/>
      <c r="T21" s="316"/>
      <c r="U21" s="316"/>
      <c r="V21" s="316"/>
      <c r="W21" s="316"/>
    </row>
    <row r="22" spans="1:23" ht="14.4" customHeight="1" x14ac:dyDescent="0.3">
      <c r="A22" s="290"/>
      <c r="B22" s="290"/>
      <c r="C22" s="290"/>
      <c r="D22" s="290"/>
      <c r="E22" s="290"/>
      <c r="F22" s="290"/>
      <c r="P22" s="292"/>
      <c r="Q22" s="318"/>
      <c r="R22" s="318"/>
      <c r="S22" s="318"/>
      <c r="T22" s="318"/>
      <c r="U22" s="318"/>
      <c r="V22" s="318"/>
      <c r="W22" s="318"/>
    </row>
    <row r="23" spans="1:23" ht="14.4" customHeight="1" x14ac:dyDescent="0.3">
      <c r="A23" s="290"/>
      <c r="P23" s="292"/>
      <c r="Q23" s="318"/>
      <c r="R23" s="318"/>
      <c r="S23" s="318"/>
      <c r="T23" s="318"/>
      <c r="U23" s="318"/>
      <c r="V23" s="318"/>
      <c r="W23" s="318"/>
    </row>
    <row r="24" spans="1:23" ht="14.4" customHeight="1" x14ac:dyDescent="0.3">
      <c r="A24" s="290"/>
      <c r="P24" s="292"/>
      <c r="Q24" s="318"/>
      <c r="R24" s="318"/>
      <c r="S24" s="318"/>
      <c r="T24" s="318"/>
      <c r="U24" s="318"/>
      <c r="V24" s="318"/>
      <c r="W24" s="318"/>
    </row>
    <row r="25" spans="1:23" ht="14.4" customHeight="1" x14ac:dyDescent="0.3">
      <c r="A25" s="290"/>
      <c r="P25" s="292"/>
      <c r="Q25" s="318"/>
      <c r="R25" s="318"/>
      <c r="S25" s="318"/>
      <c r="T25" s="318"/>
      <c r="U25" s="318"/>
      <c r="V25" s="318"/>
      <c r="W25" s="318"/>
    </row>
    <row r="26" spans="1:23" ht="30" customHeight="1" x14ac:dyDescent="0.3"/>
    <row r="27" spans="1:23" ht="15" customHeight="1" x14ac:dyDescent="0.3">
      <c r="A27" s="319" t="s">
        <v>208</v>
      </c>
      <c r="B27" s="319"/>
      <c r="C27" s="319"/>
      <c r="D27" s="319"/>
      <c r="E27" s="319"/>
      <c r="F27" s="319"/>
      <c r="G27" s="319"/>
      <c r="H27" s="319"/>
      <c r="I27" s="319"/>
    </row>
    <row r="28" spans="1:23" x14ac:dyDescent="0.3">
      <c r="A28" s="319"/>
      <c r="B28" s="319"/>
      <c r="C28" s="319"/>
      <c r="D28" s="319"/>
      <c r="E28" s="319"/>
      <c r="F28" s="319"/>
      <c r="G28" s="319"/>
      <c r="H28" s="319"/>
      <c r="I28" s="319"/>
    </row>
    <row r="29" spans="1:23" x14ac:dyDescent="0.3">
      <c r="A29" s="319"/>
      <c r="B29" s="319"/>
      <c r="C29" s="319"/>
      <c r="D29" s="319"/>
      <c r="E29" s="319"/>
      <c r="F29" s="319"/>
      <c r="G29" s="319"/>
      <c r="H29" s="319"/>
      <c r="I29" s="319"/>
    </row>
    <row r="30" spans="1:23" ht="15" customHeight="1" x14ac:dyDescent="0.3">
      <c r="A30" s="319" t="s">
        <v>209</v>
      </c>
      <c r="B30" s="319"/>
      <c r="C30" s="319"/>
      <c r="D30" s="319"/>
      <c r="E30" s="319"/>
      <c r="F30" s="319"/>
      <c r="G30" s="319"/>
      <c r="H30" s="319"/>
      <c r="I30" s="319"/>
    </row>
    <row r="31" spans="1:23" x14ac:dyDescent="0.3">
      <c r="A31" s="319"/>
      <c r="B31" s="319"/>
      <c r="C31" s="319"/>
      <c r="D31" s="319"/>
      <c r="E31" s="319"/>
      <c r="F31" s="319"/>
      <c r="G31" s="319"/>
      <c r="H31" s="319"/>
      <c r="I31" s="319"/>
    </row>
    <row r="32" spans="1:23" x14ac:dyDescent="0.3">
      <c r="A32" s="319" t="s">
        <v>210</v>
      </c>
      <c r="B32" s="319"/>
      <c r="C32" s="319"/>
      <c r="D32" s="319"/>
      <c r="E32" s="319"/>
      <c r="F32" s="319"/>
      <c r="G32" s="319"/>
      <c r="H32" s="319"/>
      <c r="I32" s="319"/>
    </row>
    <row r="33" spans="1:9" x14ac:dyDescent="0.3">
      <c r="A33" s="319"/>
      <c r="B33" s="319"/>
      <c r="C33" s="319"/>
      <c r="D33" s="319"/>
      <c r="E33" s="319"/>
      <c r="F33" s="319"/>
      <c r="G33" s="319"/>
      <c r="H33" s="319"/>
      <c r="I33" s="319"/>
    </row>
    <row r="34" spans="1:9" ht="15" customHeight="1" x14ac:dyDescent="0.3">
      <c r="A34" s="319" t="s">
        <v>211</v>
      </c>
      <c r="B34" s="319"/>
      <c r="C34" s="319"/>
      <c r="D34" s="319"/>
      <c r="E34" s="319"/>
      <c r="F34" s="319"/>
      <c r="G34" s="319"/>
      <c r="H34" s="319"/>
      <c r="I34" s="319"/>
    </row>
    <row r="35" spans="1:9" x14ac:dyDescent="0.3">
      <c r="A35" s="319"/>
      <c r="B35" s="319"/>
      <c r="C35" s="319"/>
      <c r="D35" s="319"/>
      <c r="E35" s="319"/>
      <c r="F35" s="319"/>
      <c r="G35" s="319"/>
      <c r="H35" s="319"/>
      <c r="I35" s="319"/>
    </row>
    <row r="36" spans="1:9" x14ac:dyDescent="0.3">
      <c r="A36" s="319"/>
      <c r="B36" s="319"/>
      <c r="C36" s="319"/>
      <c r="D36" s="319"/>
      <c r="E36" s="319"/>
      <c r="F36" s="319"/>
      <c r="G36" s="319"/>
      <c r="H36" s="319"/>
      <c r="I36" s="319"/>
    </row>
    <row r="37" spans="1:9" x14ac:dyDescent="0.3">
      <c r="A37" s="319"/>
      <c r="B37" s="319"/>
      <c r="C37" s="319"/>
      <c r="D37" s="319"/>
      <c r="E37" s="319"/>
      <c r="F37" s="319"/>
      <c r="G37" s="319"/>
      <c r="H37" s="319"/>
      <c r="I37" s="319"/>
    </row>
    <row r="38" spans="1:9" x14ac:dyDescent="0.3">
      <c r="A38" s="319"/>
      <c r="B38" s="319"/>
      <c r="C38" s="319"/>
      <c r="D38" s="319"/>
      <c r="E38" s="319"/>
      <c r="F38" s="319"/>
      <c r="G38" s="319"/>
      <c r="H38" s="319"/>
      <c r="I38" s="319"/>
    </row>
    <row r="39" spans="1:9" x14ac:dyDescent="0.3">
      <c r="A39" s="319"/>
      <c r="B39" s="319"/>
      <c r="C39" s="319"/>
      <c r="D39" s="319"/>
      <c r="E39" s="319"/>
      <c r="F39" s="319"/>
      <c r="G39" s="319"/>
      <c r="H39" s="319"/>
      <c r="I39" s="319"/>
    </row>
  </sheetData>
  <mergeCells count="10">
    <mergeCell ref="A27:I29"/>
    <mergeCell ref="A30:I31"/>
    <mergeCell ref="A32:I33"/>
    <mergeCell ref="A34:I39"/>
    <mergeCell ref="B9:O15"/>
    <mergeCell ref="Q2:W16"/>
    <mergeCell ref="C17:M19"/>
    <mergeCell ref="P17:W21"/>
    <mergeCell ref="G20:I20"/>
    <mergeCell ref="Q22:W25"/>
  </mergeCells>
  <hyperlinks>
    <hyperlink ref="G20:I20" location="Sheet3!A27" display="Click here for disclaimer" xr:uid="{939F94C6-ECB7-4071-8B53-7486795FFFC7}"/>
    <hyperlink ref="C17:M19" location="'Product Sales Mix'!A1" display="Click here to get started" xr:uid="{8BBC793B-3C7E-4883-BFB8-A8A833E6BB44}"/>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43B91-02F5-470A-ADC1-31AFA66337BB}">
  <sheetPr>
    <tabColor rgb="FF92D050"/>
  </sheetPr>
  <dimension ref="A1:BB626"/>
  <sheetViews>
    <sheetView workbookViewId="0">
      <selection activeCell="M4" sqref="M4:Q9"/>
    </sheetView>
  </sheetViews>
  <sheetFormatPr defaultRowHeight="14.4" x14ac:dyDescent="0.3"/>
  <cols>
    <col min="1" max="1" width="9.6640625" bestFit="1" customWidth="1"/>
    <col min="2" max="4" width="12.5546875" bestFit="1" customWidth="1"/>
    <col min="5" max="54" width="9.109375" style="22"/>
  </cols>
  <sheetData>
    <row r="1" spans="1:17" s="22" customFormat="1" x14ac:dyDescent="0.3"/>
    <row r="2" spans="1:17" x14ac:dyDescent="0.3">
      <c r="A2" s="25"/>
      <c r="B2" s="26" t="s">
        <v>89</v>
      </c>
      <c r="C2" s="26" t="s">
        <v>90</v>
      </c>
      <c r="D2" s="26" t="s">
        <v>91</v>
      </c>
    </row>
    <row r="3" spans="1:17" ht="15" thickBot="1" x14ac:dyDescent="0.35">
      <c r="A3" s="23" t="s">
        <v>86</v>
      </c>
      <c r="B3" s="24">
        <f>'P &amp; L Summary'!B6</f>
        <v>0</v>
      </c>
      <c r="C3" s="24">
        <f>'P &amp; L Summary'!C6</f>
        <v>0</v>
      </c>
      <c r="D3" s="24">
        <f>'P &amp; L Summary'!D6</f>
        <v>0</v>
      </c>
    </row>
    <row r="4" spans="1:17" ht="15.75" customHeight="1" x14ac:dyDescent="0.3">
      <c r="A4" s="23" t="s">
        <v>87</v>
      </c>
      <c r="B4" s="24" t="e">
        <f>'P &amp; L Summary'!B11+'P &amp; L Summary'!B79</f>
        <v>#REF!</v>
      </c>
      <c r="C4" s="24" t="e">
        <f>'P &amp; L Summary'!C11+'P &amp; L Summary'!C79</f>
        <v>#REF!</v>
      </c>
      <c r="D4" s="24" t="e">
        <f>'P &amp; L Summary'!D11+'P &amp; L Summary'!D79</f>
        <v>#REF!</v>
      </c>
      <c r="M4" s="476" t="s">
        <v>203</v>
      </c>
      <c r="N4" s="477"/>
      <c r="O4" s="477"/>
      <c r="P4" s="477"/>
      <c r="Q4" s="478"/>
    </row>
    <row r="5" spans="1:17" x14ac:dyDescent="0.3">
      <c r="A5" s="23" t="s">
        <v>88</v>
      </c>
      <c r="B5" s="24" t="e">
        <f>B3-B4</f>
        <v>#REF!</v>
      </c>
      <c r="C5" s="24" t="e">
        <f t="shared" ref="C5:D5" si="0">C3-C4</f>
        <v>#REF!</v>
      </c>
      <c r="D5" s="24" t="e">
        <f t="shared" si="0"/>
        <v>#REF!</v>
      </c>
      <c r="M5" s="479"/>
      <c r="N5" s="480"/>
      <c r="O5" s="480"/>
      <c r="P5" s="480"/>
      <c r="Q5" s="481"/>
    </row>
    <row r="6" spans="1:17" s="22" customFormat="1" x14ac:dyDescent="0.3">
      <c r="B6" s="130"/>
      <c r="M6" s="479"/>
      <c r="N6" s="480"/>
      <c r="O6" s="480"/>
      <c r="P6" s="480"/>
      <c r="Q6" s="481"/>
    </row>
    <row r="7" spans="1:17" x14ac:dyDescent="0.3">
      <c r="A7" s="487" t="s">
        <v>119</v>
      </c>
      <c r="B7" s="487"/>
      <c r="C7" s="22"/>
      <c r="D7" s="22"/>
      <c r="M7" s="479"/>
      <c r="N7" s="480"/>
      <c r="O7" s="480"/>
      <c r="P7" s="480"/>
      <c r="Q7" s="481"/>
    </row>
    <row r="8" spans="1:17" x14ac:dyDescent="0.3">
      <c r="A8" s="27" t="s">
        <v>120</v>
      </c>
      <c r="B8" s="28">
        <f>'Start Up'!C61</f>
        <v>0</v>
      </c>
      <c r="C8" s="22"/>
      <c r="D8" s="22"/>
      <c r="M8" s="479"/>
      <c r="N8" s="480"/>
      <c r="O8" s="480"/>
      <c r="P8" s="480"/>
      <c r="Q8" s="481"/>
    </row>
    <row r="9" spans="1:17" ht="15" thickBot="1" x14ac:dyDescent="0.35">
      <c r="A9" s="27" t="s">
        <v>121</v>
      </c>
      <c r="B9" s="28">
        <f>'Start Up'!G20</f>
        <v>0</v>
      </c>
      <c r="C9" s="22"/>
      <c r="D9" s="22"/>
      <c r="M9" s="482"/>
      <c r="N9" s="483"/>
      <c r="O9" s="483"/>
      <c r="P9" s="483"/>
      <c r="Q9" s="484"/>
    </row>
    <row r="10" spans="1:17" x14ac:dyDescent="0.3">
      <c r="A10" s="29" t="s">
        <v>122</v>
      </c>
      <c r="B10" s="30">
        <f>B9-B8</f>
        <v>0</v>
      </c>
      <c r="C10" s="22"/>
      <c r="D10" s="22"/>
    </row>
    <row r="11" spans="1:17" x14ac:dyDescent="0.3">
      <c r="A11" s="22"/>
      <c r="B11" s="22"/>
      <c r="C11" s="22"/>
      <c r="D11" s="22"/>
    </row>
    <row r="12" spans="1:17" x14ac:dyDescent="0.3">
      <c r="A12" s="22"/>
      <c r="B12" s="22"/>
      <c r="C12" s="22"/>
      <c r="D12" s="22"/>
    </row>
    <row r="13" spans="1:17" x14ac:dyDescent="0.3">
      <c r="A13" s="22"/>
      <c r="B13" s="22"/>
      <c r="C13" s="22"/>
      <c r="D13" s="22"/>
    </row>
    <row r="14" spans="1:17" x14ac:dyDescent="0.3">
      <c r="A14" s="22"/>
      <c r="B14" s="22"/>
      <c r="C14" s="22"/>
      <c r="D14" s="22"/>
    </row>
    <row r="15" spans="1:17" x14ac:dyDescent="0.3">
      <c r="A15" s="22"/>
      <c r="B15" s="22"/>
      <c r="C15" s="22"/>
      <c r="D15" s="22"/>
    </row>
    <row r="16" spans="1:17" x14ac:dyDescent="0.3">
      <c r="A16" s="22"/>
      <c r="B16" s="22"/>
      <c r="C16" s="22"/>
      <c r="D16" s="22"/>
    </row>
    <row r="17" spans="1:4" x14ac:dyDescent="0.3">
      <c r="A17" s="22"/>
      <c r="B17" s="22"/>
      <c r="C17" s="22"/>
      <c r="D17" s="22"/>
    </row>
    <row r="18" spans="1:4" x14ac:dyDescent="0.3">
      <c r="A18" s="22"/>
      <c r="B18" s="22"/>
      <c r="C18" s="22"/>
      <c r="D18" s="22"/>
    </row>
    <row r="19" spans="1:4" x14ac:dyDescent="0.3">
      <c r="A19" s="22"/>
      <c r="B19" s="22"/>
      <c r="C19" s="22"/>
      <c r="D19" s="22"/>
    </row>
    <row r="20" spans="1:4" x14ac:dyDescent="0.3">
      <c r="A20" s="22"/>
      <c r="B20" s="22"/>
      <c r="C20" s="22"/>
      <c r="D20" s="22"/>
    </row>
    <row r="21" spans="1:4" x14ac:dyDescent="0.3">
      <c r="A21" s="22"/>
      <c r="B21" s="22"/>
      <c r="C21" s="22"/>
      <c r="D21" s="22"/>
    </row>
    <row r="22" spans="1:4" x14ac:dyDescent="0.3">
      <c r="A22" s="22"/>
      <c r="B22" s="22"/>
      <c r="C22" s="22"/>
      <c r="D22" s="22"/>
    </row>
    <row r="23" spans="1:4" x14ac:dyDescent="0.3">
      <c r="A23" s="22"/>
      <c r="B23" s="22"/>
      <c r="C23" s="22"/>
      <c r="D23" s="22"/>
    </row>
    <row r="24" spans="1:4" x14ac:dyDescent="0.3">
      <c r="A24" s="22"/>
      <c r="B24" s="22"/>
      <c r="C24" s="22"/>
      <c r="D24" s="22"/>
    </row>
    <row r="25" spans="1:4" x14ac:dyDescent="0.3">
      <c r="A25" s="22"/>
      <c r="B25" s="22"/>
      <c r="C25" s="22"/>
      <c r="D25" s="22"/>
    </row>
    <row r="26" spans="1:4" x14ac:dyDescent="0.3">
      <c r="A26" s="22"/>
      <c r="B26" s="22"/>
      <c r="C26" s="22"/>
      <c r="D26" s="22"/>
    </row>
    <row r="27" spans="1:4" x14ac:dyDescent="0.3">
      <c r="A27" s="22"/>
      <c r="B27" s="22"/>
      <c r="C27" s="22"/>
      <c r="D27" s="22"/>
    </row>
    <row r="28" spans="1:4" x14ac:dyDescent="0.3">
      <c r="A28" s="22"/>
      <c r="B28" s="22"/>
      <c r="C28" s="22"/>
      <c r="D28" s="22"/>
    </row>
    <row r="29" spans="1:4" x14ac:dyDescent="0.3">
      <c r="A29" s="22"/>
      <c r="B29" s="22"/>
      <c r="C29" s="22"/>
      <c r="D29" s="22"/>
    </row>
    <row r="30" spans="1:4" x14ac:dyDescent="0.3">
      <c r="A30" s="22"/>
      <c r="B30" s="22"/>
      <c r="C30" s="22"/>
      <c r="D30" s="22"/>
    </row>
    <row r="31" spans="1:4" x14ac:dyDescent="0.3">
      <c r="A31" s="22"/>
      <c r="B31" s="22"/>
      <c r="C31" s="22"/>
      <c r="D31" s="22"/>
    </row>
    <row r="32" spans="1:4" x14ac:dyDescent="0.3">
      <c r="A32" s="22"/>
      <c r="B32" s="22"/>
      <c r="C32" s="22"/>
      <c r="D32" s="22"/>
    </row>
    <row r="33" spans="1:4" x14ac:dyDescent="0.3">
      <c r="A33" s="22"/>
      <c r="B33" s="22"/>
      <c r="C33" s="22"/>
      <c r="D33" s="22"/>
    </row>
    <row r="34" spans="1:4" x14ac:dyDescent="0.3">
      <c r="A34" s="22"/>
      <c r="B34" s="22"/>
      <c r="C34" s="22"/>
      <c r="D34" s="22"/>
    </row>
    <row r="35" spans="1:4" x14ac:dyDescent="0.3">
      <c r="A35" s="22"/>
      <c r="B35" s="22"/>
      <c r="C35" s="22"/>
      <c r="D35" s="22"/>
    </row>
    <row r="36" spans="1:4" x14ac:dyDescent="0.3">
      <c r="A36" s="22"/>
      <c r="B36" s="22"/>
      <c r="C36" s="22"/>
      <c r="D36" s="22"/>
    </row>
    <row r="37" spans="1:4" x14ac:dyDescent="0.3">
      <c r="A37" s="22"/>
      <c r="B37" s="22"/>
      <c r="C37" s="22"/>
      <c r="D37" s="22"/>
    </row>
    <row r="38" spans="1:4" x14ac:dyDescent="0.3">
      <c r="A38" s="22"/>
      <c r="B38" s="22"/>
      <c r="C38" s="22"/>
      <c r="D38" s="22"/>
    </row>
    <row r="39" spans="1:4" x14ac:dyDescent="0.3">
      <c r="A39" s="22"/>
      <c r="B39" s="22"/>
      <c r="C39" s="22"/>
      <c r="D39" s="22"/>
    </row>
    <row r="40" spans="1:4" x14ac:dyDescent="0.3">
      <c r="A40" s="22"/>
      <c r="B40" s="22"/>
      <c r="C40" s="22"/>
      <c r="D40" s="22"/>
    </row>
    <row r="41" spans="1:4" x14ac:dyDescent="0.3">
      <c r="A41" s="22"/>
      <c r="B41" s="22"/>
      <c r="C41" s="22"/>
      <c r="D41" s="22"/>
    </row>
    <row r="42" spans="1:4" x14ac:dyDescent="0.3">
      <c r="A42" s="22"/>
      <c r="B42" s="22"/>
      <c r="C42" s="22"/>
      <c r="D42" s="22"/>
    </row>
    <row r="43" spans="1:4" x14ac:dyDescent="0.3">
      <c r="A43" s="22"/>
      <c r="B43" s="22"/>
      <c r="C43" s="22"/>
      <c r="D43" s="22"/>
    </row>
    <row r="44" spans="1:4" x14ac:dyDescent="0.3">
      <c r="A44" s="22"/>
      <c r="B44" s="22"/>
      <c r="C44" s="22"/>
      <c r="D44" s="22"/>
    </row>
    <row r="45" spans="1:4" x14ac:dyDescent="0.3">
      <c r="A45" s="22"/>
      <c r="B45" s="22"/>
      <c r="C45" s="22"/>
      <c r="D45" s="22"/>
    </row>
    <row r="46" spans="1:4" x14ac:dyDescent="0.3">
      <c r="A46" s="22"/>
      <c r="B46" s="22"/>
      <c r="C46" s="22"/>
      <c r="D46" s="22"/>
    </row>
    <row r="47" spans="1:4" x14ac:dyDescent="0.3">
      <c r="A47" s="22"/>
      <c r="B47" s="22"/>
      <c r="C47" s="22"/>
      <c r="D47" s="22"/>
    </row>
    <row r="48" spans="1:4" x14ac:dyDescent="0.3">
      <c r="A48" s="22"/>
      <c r="B48" s="22"/>
      <c r="C48" s="22"/>
      <c r="D48" s="22"/>
    </row>
    <row r="49" spans="1:4" x14ac:dyDescent="0.3">
      <c r="A49" s="22"/>
      <c r="B49" s="22"/>
      <c r="C49" s="22"/>
      <c r="D49" s="22"/>
    </row>
    <row r="50" spans="1:4" x14ac:dyDescent="0.3">
      <c r="A50" s="22"/>
      <c r="B50" s="22"/>
      <c r="C50" s="22"/>
      <c r="D50" s="22"/>
    </row>
    <row r="51" spans="1:4" x14ac:dyDescent="0.3">
      <c r="A51" s="22"/>
      <c r="B51" s="22"/>
      <c r="C51" s="22"/>
      <c r="D51" s="22"/>
    </row>
    <row r="52" spans="1:4" x14ac:dyDescent="0.3">
      <c r="A52" s="22"/>
      <c r="B52" s="22"/>
      <c r="C52" s="22"/>
      <c r="D52" s="22"/>
    </row>
    <row r="53" spans="1:4" x14ac:dyDescent="0.3">
      <c r="A53" s="22"/>
      <c r="B53" s="22"/>
      <c r="C53" s="22"/>
      <c r="D53" s="22"/>
    </row>
    <row r="54" spans="1:4" x14ac:dyDescent="0.3">
      <c r="A54" s="22"/>
      <c r="B54" s="22"/>
      <c r="C54" s="22"/>
      <c r="D54" s="22"/>
    </row>
    <row r="55" spans="1:4" x14ac:dyDescent="0.3">
      <c r="A55" s="22"/>
      <c r="B55" s="22"/>
      <c r="C55" s="22"/>
      <c r="D55" s="22"/>
    </row>
    <row r="56" spans="1:4" x14ac:dyDescent="0.3">
      <c r="A56" s="22"/>
      <c r="B56" s="22"/>
      <c r="C56" s="22"/>
      <c r="D56" s="22"/>
    </row>
    <row r="57" spans="1:4" x14ac:dyDescent="0.3">
      <c r="A57" s="22"/>
      <c r="B57" s="22"/>
      <c r="C57" s="22"/>
      <c r="D57" s="22"/>
    </row>
    <row r="58" spans="1:4" x14ac:dyDescent="0.3">
      <c r="A58" s="22"/>
      <c r="B58" s="22"/>
      <c r="C58" s="22"/>
      <c r="D58" s="22"/>
    </row>
    <row r="59" spans="1:4" x14ac:dyDescent="0.3">
      <c r="A59" s="22"/>
      <c r="B59" s="22"/>
      <c r="C59" s="22"/>
      <c r="D59" s="22"/>
    </row>
    <row r="60" spans="1:4" x14ac:dyDescent="0.3">
      <c r="A60" s="22"/>
      <c r="B60" s="22"/>
      <c r="C60" s="22"/>
      <c r="D60" s="22"/>
    </row>
    <row r="61" spans="1:4" x14ac:dyDescent="0.3">
      <c r="A61" s="22"/>
      <c r="B61" s="22"/>
      <c r="C61" s="22"/>
      <c r="D61" s="22"/>
    </row>
    <row r="62" spans="1:4" x14ac:dyDescent="0.3">
      <c r="A62" s="22"/>
      <c r="B62" s="22"/>
      <c r="C62" s="22"/>
      <c r="D62" s="22"/>
    </row>
    <row r="63" spans="1:4" x14ac:dyDescent="0.3">
      <c r="A63" s="22"/>
      <c r="B63" s="22"/>
      <c r="C63" s="22"/>
      <c r="D63" s="22"/>
    </row>
    <row r="64" spans="1:4" x14ac:dyDescent="0.3">
      <c r="A64" s="22"/>
      <c r="B64" s="22"/>
      <c r="C64" s="22"/>
      <c r="D64" s="22"/>
    </row>
    <row r="65" spans="1:4" x14ac:dyDescent="0.3">
      <c r="A65" s="22"/>
      <c r="B65" s="22"/>
      <c r="C65" s="22"/>
      <c r="D65" s="22"/>
    </row>
    <row r="66" spans="1:4" x14ac:dyDescent="0.3">
      <c r="A66" s="22"/>
      <c r="B66" s="22"/>
      <c r="C66" s="22"/>
      <c r="D66" s="22"/>
    </row>
    <row r="67" spans="1:4" x14ac:dyDescent="0.3">
      <c r="A67" s="22"/>
      <c r="B67" s="22"/>
      <c r="C67" s="22"/>
      <c r="D67" s="22"/>
    </row>
    <row r="68" spans="1:4" x14ac:dyDescent="0.3">
      <c r="A68" s="22"/>
      <c r="B68" s="22"/>
      <c r="C68" s="22"/>
      <c r="D68" s="22"/>
    </row>
    <row r="69" spans="1:4" x14ac:dyDescent="0.3">
      <c r="A69" s="22"/>
      <c r="B69" s="22"/>
      <c r="C69" s="22"/>
      <c r="D69" s="22"/>
    </row>
    <row r="70" spans="1:4" x14ac:dyDescent="0.3">
      <c r="A70" s="22"/>
      <c r="B70" s="22"/>
      <c r="C70" s="22"/>
      <c r="D70" s="22"/>
    </row>
    <row r="71" spans="1:4" x14ac:dyDescent="0.3">
      <c r="A71" s="22"/>
      <c r="B71" s="22"/>
      <c r="C71" s="22"/>
      <c r="D71" s="22"/>
    </row>
    <row r="72" spans="1:4" x14ac:dyDescent="0.3">
      <c r="A72" s="22"/>
      <c r="B72" s="22"/>
      <c r="C72" s="22"/>
      <c r="D72" s="22"/>
    </row>
    <row r="73" spans="1:4" x14ac:dyDescent="0.3">
      <c r="A73" s="22"/>
      <c r="B73" s="22"/>
      <c r="C73" s="22"/>
      <c r="D73" s="22"/>
    </row>
    <row r="74" spans="1:4" x14ac:dyDescent="0.3">
      <c r="A74" s="22"/>
      <c r="B74" s="22"/>
      <c r="C74" s="22"/>
      <c r="D74" s="22"/>
    </row>
    <row r="75" spans="1:4" x14ac:dyDescent="0.3">
      <c r="A75" s="22"/>
      <c r="B75" s="22"/>
      <c r="C75" s="22"/>
      <c r="D75" s="22"/>
    </row>
    <row r="76" spans="1:4" x14ac:dyDescent="0.3">
      <c r="A76" s="22"/>
      <c r="B76" s="22"/>
      <c r="C76" s="22"/>
      <c r="D76" s="22"/>
    </row>
    <row r="77" spans="1:4" x14ac:dyDescent="0.3">
      <c r="A77" s="22"/>
      <c r="B77" s="22"/>
      <c r="C77" s="22"/>
      <c r="D77" s="22"/>
    </row>
    <row r="78" spans="1:4" x14ac:dyDescent="0.3">
      <c r="A78" s="22"/>
      <c r="B78" s="22"/>
      <c r="C78" s="22"/>
      <c r="D78" s="22"/>
    </row>
    <row r="79" spans="1:4" x14ac:dyDescent="0.3">
      <c r="A79" s="22"/>
      <c r="B79" s="22"/>
      <c r="C79" s="22"/>
      <c r="D79" s="22"/>
    </row>
    <row r="80" spans="1:4" x14ac:dyDescent="0.3">
      <c r="A80" s="22"/>
      <c r="B80" s="22"/>
      <c r="C80" s="22"/>
      <c r="D80" s="22"/>
    </row>
    <row r="81" spans="1:4" x14ac:dyDescent="0.3">
      <c r="A81" s="22"/>
      <c r="B81" s="22"/>
      <c r="C81" s="22"/>
      <c r="D81" s="22"/>
    </row>
    <row r="82" spans="1:4" x14ac:dyDescent="0.3">
      <c r="A82" s="22"/>
      <c r="B82" s="22"/>
      <c r="C82" s="22"/>
      <c r="D82" s="22"/>
    </row>
    <row r="83" spans="1:4" x14ac:dyDescent="0.3">
      <c r="A83" s="22"/>
      <c r="B83" s="22"/>
      <c r="C83" s="22"/>
      <c r="D83" s="22"/>
    </row>
    <row r="84" spans="1:4" x14ac:dyDescent="0.3">
      <c r="A84" s="22"/>
      <c r="B84" s="22"/>
      <c r="C84" s="22"/>
      <c r="D84" s="22"/>
    </row>
    <row r="85" spans="1:4" x14ac:dyDescent="0.3">
      <c r="A85" s="22"/>
      <c r="B85" s="22"/>
      <c r="C85" s="22"/>
      <c r="D85" s="22"/>
    </row>
    <row r="86" spans="1:4" x14ac:dyDescent="0.3">
      <c r="A86" s="22"/>
      <c r="B86" s="22"/>
      <c r="C86" s="22"/>
      <c r="D86" s="22"/>
    </row>
    <row r="87" spans="1:4" x14ac:dyDescent="0.3">
      <c r="A87" s="22"/>
      <c r="B87" s="22"/>
      <c r="C87" s="22"/>
      <c r="D87" s="22"/>
    </row>
    <row r="88" spans="1:4" x14ac:dyDescent="0.3">
      <c r="A88" s="22"/>
      <c r="B88" s="22"/>
      <c r="C88" s="22"/>
      <c r="D88" s="22"/>
    </row>
    <row r="89" spans="1:4" x14ac:dyDescent="0.3">
      <c r="A89" s="22"/>
      <c r="B89" s="22"/>
      <c r="C89" s="22"/>
      <c r="D89" s="22"/>
    </row>
    <row r="90" spans="1:4" x14ac:dyDescent="0.3">
      <c r="A90" s="22"/>
      <c r="B90" s="22"/>
      <c r="C90" s="22"/>
      <c r="D90" s="22"/>
    </row>
    <row r="91" spans="1:4" x14ac:dyDescent="0.3">
      <c r="A91" s="22"/>
      <c r="B91" s="22"/>
      <c r="C91" s="22"/>
      <c r="D91" s="22"/>
    </row>
    <row r="92" spans="1:4" x14ac:dyDescent="0.3">
      <c r="A92" s="22"/>
      <c r="B92" s="22"/>
      <c r="C92" s="22"/>
      <c r="D92" s="22"/>
    </row>
    <row r="93" spans="1:4" x14ac:dyDescent="0.3">
      <c r="A93" s="22"/>
      <c r="B93" s="22"/>
      <c r="C93" s="22"/>
      <c r="D93" s="22"/>
    </row>
    <row r="94" spans="1:4" x14ac:dyDescent="0.3">
      <c r="A94" s="22"/>
      <c r="B94" s="22"/>
      <c r="C94" s="22"/>
      <c r="D94" s="22"/>
    </row>
    <row r="95" spans="1:4" x14ac:dyDescent="0.3">
      <c r="A95" s="22"/>
      <c r="B95" s="22"/>
      <c r="C95" s="22"/>
      <c r="D95" s="22"/>
    </row>
    <row r="96" spans="1:4" x14ac:dyDescent="0.3">
      <c r="A96" s="22"/>
      <c r="B96" s="22"/>
      <c r="C96" s="22"/>
      <c r="D96" s="22"/>
    </row>
    <row r="97" spans="1:4" x14ac:dyDescent="0.3">
      <c r="A97" s="22"/>
      <c r="B97" s="22"/>
      <c r="C97" s="22"/>
      <c r="D97" s="22"/>
    </row>
    <row r="98" spans="1:4" x14ac:dyDescent="0.3">
      <c r="A98" s="22"/>
      <c r="B98" s="22"/>
      <c r="C98" s="22"/>
      <c r="D98" s="22"/>
    </row>
    <row r="99" spans="1:4" x14ac:dyDescent="0.3">
      <c r="A99" s="22"/>
      <c r="B99" s="22"/>
      <c r="C99" s="22"/>
      <c r="D99" s="22"/>
    </row>
    <row r="100" spans="1:4" x14ac:dyDescent="0.3">
      <c r="A100" s="22"/>
      <c r="B100" s="22"/>
      <c r="C100" s="22"/>
      <c r="D100" s="22"/>
    </row>
    <row r="101" spans="1:4" x14ac:dyDescent="0.3">
      <c r="A101" s="22"/>
      <c r="B101" s="22"/>
      <c r="C101" s="22"/>
      <c r="D101" s="22"/>
    </row>
    <row r="102" spans="1:4" x14ac:dyDescent="0.3">
      <c r="A102" s="22"/>
      <c r="B102" s="22"/>
      <c r="C102" s="22"/>
      <c r="D102" s="22"/>
    </row>
    <row r="103" spans="1:4" x14ac:dyDescent="0.3">
      <c r="A103" s="22"/>
      <c r="B103" s="22"/>
      <c r="C103" s="22"/>
      <c r="D103" s="22"/>
    </row>
    <row r="104" spans="1:4" x14ac:dyDescent="0.3">
      <c r="A104" s="22"/>
      <c r="B104" s="22"/>
      <c r="C104" s="22"/>
      <c r="D104" s="22"/>
    </row>
    <row r="105" spans="1:4" x14ac:dyDescent="0.3">
      <c r="A105" s="22"/>
      <c r="B105" s="22"/>
      <c r="C105" s="22"/>
      <c r="D105" s="22"/>
    </row>
    <row r="106" spans="1:4" x14ac:dyDescent="0.3">
      <c r="A106" s="22"/>
      <c r="B106" s="22"/>
      <c r="C106" s="22"/>
      <c r="D106" s="22"/>
    </row>
    <row r="107" spans="1:4" x14ac:dyDescent="0.3">
      <c r="A107" s="22"/>
      <c r="B107" s="22"/>
      <c r="C107" s="22"/>
      <c r="D107" s="22"/>
    </row>
    <row r="108" spans="1:4" x14ac:dyDescent="0.3">
      <c r="A108" s="22"/>
      <c r="B108" s="22"/>
      <c r="C108" s="22"/>
      <c r="D108" s="22"/>
    </row>
    <row r="109" spans="1:4" x14ac:dyDescent="0.3">
      <c r="A109" s="22"/>
      <c r="B109" s="22"/>
      <c r="C109" s="22"/>
      <c r="D109" s="22"/>
    </row>
    <row r="110" spans="1:4" x14ac:dyDescent="0.3">
      <c r="A110" s="22"/>
      <c r="B110" s="22"/>
      <c r="C110" s="22"/>
      <c r="D110" s="22"/>
    </row>
    <row r="111" spans="1:4" x14ac:dyDescent="0.3">
      <c r="A111" s="22"/>
      <c r="B111" s="22"/>
      <c r="C111" s="22"/>
      <c r="D111" s="22"/>
    </row>
    <row r="112" spans="1:4" x14ac:dyDescent="0.3">
      <c r="A112" s="22"/>
      <c r="B112" s="22"/>
      <c r="C112" s="22"/>
      <c r="D112" s="22"/>
    </row>
    <row r="113" spans="1:4" x14ac:dyDescent="0.3">
      <c r="A113" s="22"/>
      <c r="B113" s="22"/>
      <c r="C113" s="22"/>
      <c r="D113" s="22"/>
    </row>
    <row r="114" spans="1:4" x14ac:dyDescent="0.3">
      <c r="A114" s="22"/>
      <c r="B114" s="22"/>
      <c r="C114" s="22"/>
      <c r="D114" s="22"/>
    </row>
    <row r="115" spans="1:4" x14ac:dyDescent="0.3">
      <c r="A115" s="22"/>
      <c r="B115" s="22"/>
      <c r="C115" s="22"/>
      <c r="D115" s="22"/>
    </row>
    <row r="116" spans="1:4" x14ac:dyDescent="0.3">
      <c r="A116" s="22"/>
      <c r="B116" s="22"/>
      <c r="C116" s="22"/>
      <c r="D116" s="22"/>
    </row>
    <row r="117" spans="1:4" x14ac:dyDescent="0.3">
      <c r="A117" s="22"/>
      <c r="B117" s="22"/>
      <c r="C117" s="22"/>
      <c r="D117" s="22"/>
    </row>
    <row r="118" spans="1:4" x14ac:dyDescent="0.3">
      <c r="A118" s="22"/>
      <c r="B118" s="22"/>
      <c r="C118" s="22"/>
      <c r="D118" s="22"/>
    </row>
    <row r="119" spans="1:4" x14ac:dyDescent="0.3">
      <c r="A119" s="22"/>
      <c r="B119" s="22"/>
      <c r="C119" s="22"/>
      <c r="D119" s="22"/>
    </row>
    <row r="120" spans="1:4" x14ac:dyDescent="0.3">
      <c r="A120" s="22"/>
      <c r="B120" s="22"/>
      <c r="C120" s="22"/>
      <c r="D120" s="22"/>
    </row>
    <row r="121" spans="1:4" x14ac:dyDescent="0.3">
      <c r="A121" s="22"/>
      <c r="B121" s="22"/>
      <c r="C121" s="22"/>
      <c r="D121" s="22"/>
    </row>
    <row r="122" spans="1:4" x14ac:dyDescent="0.3">
      <c r="A122" s="22"/>
      <c r="B122" s="22"/>
      <c r="C122" s="22"/>
      <c r="D122" s="22"/>
    </row>
    <row r="123" spans="1:4" x14ac:dyDescent="0.3">
      <c r="A123" s="22"/>
      <c r="B123" s="22"/>
      <c r="C123" s="22"/>
      <c r="D123" s="22"/>
    </row>
    <row r="124" spans="1:4" x14ac:dyDescent="0.3">
      <c r="A124" s="22"/>
      <c r="B124" s="22"/>
      <c r="C124" s="22"/>
      <c r="D124" s="22"/>
    </row>
    <row r="125" spans="1:4" x14ac:dyDescent="0.3">
      <c r="A125" s="22"/>
      <c r="B125" s="22"/>
      <c r="C125" s="22"/>
      <c r="D125" s="22"/>
    </row>
    <row r="126" spans="1:4" x14ac:dyDescent="0.3">
      <c r="A126" s="22"/>
      <c r="B126" s="22"/>
      <c r="C126" s="22"/>
      <c r="D126" s="22"/>
    </row>
    <row r="127" spans="1:4" x14ac:dyDescent="0.3">
      <c r="A127" s="22"/>
      <c r="B127" s="22"/>
      <c r="C127" s="22"/>
      <c r="D127" s="22"/>
    </row>
    <row r="128" spans="1:4" x14ac:dyDescent="0.3">
      <c r="A128" s="22"/>
      <c r="B128" s="22"/>
      <c r="C128" s="22"/>
      <c r="D128" s="22"/>
    </row>
    <row r="129" spans="1:4" x14ac:dyDescent="0.3">
      <c r="A129" s="22"/>
      <c r="B129" s="22"/>
      <c r="C129" s="22"/>
      <c r="D129" s="22"/>
    </row>
    <row r="130" spans="1:4" x14ac:dyDescent="0.3">
      <c r="A130" s="22"/>
      <c r="B130" s="22"/>
      <c r="C130" s="22"/>
      <c r="D130" s="22"/>
    </row>
    <row r="131" spans="1:4" x14ac:dyDescent="0.3">
      <c r="A131" s="22"/>
      <c r="B131" s="22"/>
      <c r="C131" s="22"/>
      <c r="D131" s="22"/>
    </row>
    <row r="132" spans="1:4" x14ac:dyDescent="0.3">
      <c r="A132" s="22"/>
      <c r="B132" s="22"/>
      <c r="C132" s="22"/>
      <c r="D132" s="22"/>
    </row>
    <row r="133" spans="1:4" x14ac:dyDescent="0.3">
      <c r="A133" s="22"/>
      <c r="B133" s="22"/>
      <c r="C133" s="22"/>
      <c r="D133" s="22"/>
    </row>
    <row r="134" spans="1:4" x14ac:dyDescent="0.3">
      <c r="A134" s="22"/>
      <c r="B134" s="22"/>
      <c r="C134" s="22"/>
      <c r="D134" s="22"/>
    </row>
    <row r="135" spans="1:4" x14ac:dyDescent="0.3">
      <c r="A135" s="22"/>
      <c r="B135" s="22"/>
      <c r="C135" s="22"/>
      <c r="D135" s="22"/>
    </row>
    <row r="136" spans="1:4" x14ac:dyDescent="0.3">
      <c r="A136" s="22"/>
      <c r="B136" s="22"/>
      <c r="C136" s="22"/>
      <c r="D136" s="22"/>
    </row>
    <row r="137" spans="1:4" x14ac:dyDescent="0.3">
      <c r="A137" s="22"/>
      <c r="B137" s="22"/>
      <c r="C137" s="22"/>
      <c r="D137" s="22"/>
    </row>
    <row r="138" spans="1:4" x14ac:dyDescent="0.3">
      <c r="A138" s="22"/>
      <c r="B138" s="22"/>
      <c r="C138" s="22"/>
      <c r="D138" s="22"/>
    </row>
    <row r="139" spans="1:4" x14ac:dyDescent="0.3">
      <c r="A139" s="22"/>
      <c r="B139" s="22"/>
      <c r="C139" s="22"/>
      <c r="D139" s="22"/>
    </row>
    <row r="140" spans="1:4" x14ac:dyDescent="0.3">
      <c r="A140" s="22"/>
      <c r="B140" s="22"/>
      <c r="C140" s="22"/>
      <c r="D140" s="22"/>
    </row>
    <row r="141" spans="1:4" x14ac:dyDescent="0.3">
      <c r="A141" s="22"/>
      <c r="B141" s="22"/>
      <c r="C141" s="22"/>
      <c r="D141" s="22"/>
    </row>
    <row r="142" spans="1:4" x14ac:dyDescent="0.3">
      <c r="A142" s="22"/>
      <c r="B142" s="22"/>
      <c r="C142" s="22"/>
      <c r="D142" s="22"/>
    </row>
    <row r="143" spans="1:4" x14ac:dyDescent="0.3">
      <c r="A143" s="22"/>
      <c r="B143" s="22"/>
      <c r="C143" s="22"/>
      <c r="D143" s="22"/>
    </row>
    <row r="144" spans="1:4" x14ac:dyDescent="0.3">
      <c r="A144" s="22"/>
      <c r="B144" s="22"/>
      <c r="C144" s="22"/>
      <c r="D144" s="22"/>
    </row>
    <row r="145" spans="1:4" x14ac:dyDescent="0.3">
      <c r="A145" s="22"/>
      <c r="B145" s="22"/>
      <c r="C145" s="22"/>
      <c r="D145" s="22"/>
    </row>
    <row r="146" spans="1:4" x14ac:dyDescent="0.3">
      <c r="A146" s="22"/>
      <c r="B146" s="22"/>
      <c r="C146" s="22"/>
      <c r="D146" s="22"/>
    </row>
    <row r="147" spans="1:4" x14ac:dyDescent="0.3">
      <c r="A147" s="22"/>
      <c r="B147" s="22"/>
      <c r="C147" s="22"/>
      <c r="D147" s="22"/>
    </row>
    <row r="148" spans="1:4" x14ac:dyDescent="0.3">
      <c r="A148" s="22"/>
      <c r="B148" s="22"/>
      <c r="C148" s="22"/>
      <c r="D148" s="22"/>
    </row>
    <row r="149" spans="1:4" x14ac:dyDescent="0.3">
      <c r="A149" s="22"/>
      <c r="B149" s="22"/>
      <c r="C149" s="22"/>
      <c r="D149" s="22"/>
    </row>
    <row r="150" spans="1:4" x14ac:dyDescent="0.3">
      <c r="A150" s="22"/>
      <c r="B150" s="22"/>
      <c r="C150" s="22"/>
      <c r="D150" s="22"/>
    </row>
    <row r="151" spans="1:4" x14ac:dyDescent="0.3">
      <c r="A151" s="22"/>
      <c r="B151" s="22"/>
      <c r="C151" s="22"/>
      <c r="D151" s="22"/>
    </row>
    <row r="152" spans="1:4" x14ac:dyDescent="0.3">
      <c r="A152" s="22"/>
      <c r="B152" s="22"/>
      <c r="C152" s="22"/>
      <c r="D152" s="22"/>
    </row>
    <row r="153" spans="1:4" x14ac:dyDescent="0.3">
      <c r="A153" s="22"/>
      <c r="B153" s="22"/>
      <c r="C153" s="22"/>
      <c r="D153" s="22"/>
    </row>
    <row r="154" spans="1:4" x14ac:dyDescent="0.3">
      <c r="A154" s="22"/>
      <c r="B154" s="22"/>
      <c r="C154" s="22"/>
      <c r="D154" s="22"/>
    </row>
    <row r="155" spans="1:4" x14ac:dyDescent="0.3">
      <c r="A155" s="22"/>
      <c r="B155" s="22"/>
      <c r="C155" s="22"/>
      <c r="D155" s="22"/>
    </row>
    <row r="156" spans="1:4" x14ac:dyDescent="0.3">
      <c r="A156" s="22"/>
      <c r="B156" s="22"/>
      <c r="C156" s="22"/>
      <c r="D156" s="22"/>
    </row>
    <row r="157" spans="1:4" x14ac:dyDescent="0.3">
      <c r="A157" s="22"/>
      <c r="B157" s="22"/>
      <c r="C157" s="22"/>
      <c r="D157" s="22"/>
    </row>
    <row r="158" spans="1:4" x14ac:dyDescent="0.3">
      <c r="A158" s="22"/>
      <c r="B158" s="22"/>
      <c r="C158" s="22"/>
      <c r="D158" s="22"/>
    </row>
    <row r="159" spans="1:4" x14ac:dyDescent="0.3">
      <c r="A159" s="22"/>
      <c r="B159" s="22"/>
      <c r="C159" s="22"/>
      <c r="D159" s="22"/>
    </row>
    <row r="160" spans="1:4" x14ac:dyDescent="0.3">
      <c r="A160" s="22"/>
      <c r="B160" s="22"/>
      <c r="C160" s="22"/>
      <c r="D160" s="22"/>
    </row>
    <row r="161" spans="1:4" x14ac:dyDescent="0.3">
      <c r="A161" s="22"/>
      <c r="B161" s="22"/>
      <c r="C161" s="22"/>
      <c r="D161" s="22"/>
    </row>
    <row r="162" spans="1:4" x14ac:dyDescent="0.3">
      <c r="A162" s="22"/>
      <c r="B162" s="22"/>
      <c r="C162" s="22"/>
      <c r="D162" s="22"/>
    </row>
    <row r="163" spans="1:4" x14ac:dyDescent="0.3">
      <c r="A163" s="22"/>
      <c r="B163" s="22"/>
      <c r="C163" s="22"/>
      <c r="D163" s="22"/>
    </row>
    <row r="164" spans="1:4" x14ac:dyDescent="0.3">
      <c r="A164" s="22"/>
      <c r="B164" s="22"/>
      <c r="C164" s="22"/>
      <c r="D164" s="22"/>
    </row>
    <row r="165" spans="1:4" x14ac:dyDescent="0.3">
      <c r="A165" s="22"/>
      <c r="B165" s="22"/>
      <c r="C165" s="22"/>
      <c r="D165" s="22"/>
    </row>
    <row r="166" spans="1:4" x14ac:dyDescent="0.3">
      <c r="A166" s="22"/>
      <c r="B166" s="22"/>
      <c r="C166" s="22"/>
      <c r="D166" s="22"/>
    </row>
    <row r="167" spans="1:4" x14ac:dyDescent="0.3">
      <c r="A167" s="22"/>
      <c r="B167" s="22"/>
      <c r="C167" s="22"/>
      <c r="D167" s="22"/>
    </row>
    <row r="168" spans="1:4" x14ac:dyDescent="0.3">
      <c r="A168" s="22"/>
      <c r="B168" s="22"/>
      <c r="C168" s="22"/>
      <c r="D168" s="22"/>
    </row>
    <row r="169" spans="1:4" x14ac:dyDescent="0.3">
      <c r="A169" s="22"/>
      <c r="B169" s="22"/>
      <c r="C169" s="22"/>
      <c r="D169" s="22"/>
    </row>
    <row r="170" spans="1:4" x14ac:dyDescent="0.3">
      <c r="A170" s="22"/>
      <c r="B170" s="22"/>
      <c r="C170" s="22"/>
      <c r="D170" s="22"/>
    </row>
    <row r="171" spans="1:4" x14ac:dyDescent="0.3">
      <c r="A171" s="22"/>
      <c r="B171" s="22"/>
      <c r="C171" s="22"/>
      <c r="D171" s="22"/>
    </row>
    <row r="172" spans="1:4" x14ac:dyDescent="0.3">
      <c r="A172" s="22"/>
      <c r="B172" s="22"/>
      <c r="C172" s="22"/>
      <c r="D172" s="22"/>
    </row>
    <row r="173" spans="1:4" x14ac:dyDescent="0.3">
      <c r="A173" s="22"/>
      <c r="B173" s="22"/>
      <c r="C173" s="22"/>
      <c r="D173" s="22"/>
    </row>
    <row r="174" spans="1:4" x14ac:dyDescent="0.3">
      <c r="A174" s="22"/>
      <c r="B174" s="22"/>
      <c r="C174" s="22"/>
      <c r="D174" s="22"/>
    </row>
    <row r="175" spans="1:4" x14ac:dyDescent="0.3">
      <c r="A175" s="22"/>
      <c r="B175" s="22"/>
      <c r="C175" s="22"/>
      <c r="D175" s="22"/>
    </row>
    <row r="176" spans="1:4" x14ac:dyDescent="0.3">
      <c r="A176" s="22"/>
      <c r="B176" s="22"/>
      <c r="C176" s="22"/>
      <c r="D176" s="22"/>
    </row>
    <row r="177" spans="1:4" x14ac:dyDescent="0.3">
      <c r="A177" s="22"/>
      <c r="B177" s="22"/>
      <c r="C177" s="22"/>
      <c r="D177" s="22"/>
    </row>
    <row r="178" spans="1:4" x14ac:dyDescent="0.3">
      <c r="A178" s="22"/>
      <c r="B178" s="22"/>
      <c r="C178" s="22"/>
      <c r="D178" s="22"/>
    </row>
    <row r="179" spans="1:4" x14ac:dyDescent="0.3">
      <c r="A179" s="22"/>
      <c r="B179" s="22"/>
      <c r="C179" s="22"/>
      <c r="D179" s="22"/>
    </row>
    <row r="180" spans="1:4" x14ac:dyDescent="0.3">
      <c r="A180" s="22"/>
      <c r="B180" s="22"/>
      <c r="C180" s="22"/>
      <c r="D180" s="22"/>
    </row>
    <row r="181" spans="1:4" x14ac:dyDescent="0.3">
      <c r="A181" s="22"/>
      <c r="B181" s="22"/>
      <c r="C181" s="22"/>
      <c r="D181" s="22"/>
    </row>
    <row r="182" spans="1:4" x14ac:dyDescent="0.3">
      <c r="A182" s="22"/>
      <c r="B182" s="22"/>
      <c r="C182" s="22"/>
      <c r="D182" s="22"/>
    </row>
    <row r="183" spans="1:4" x14ac:dyDescent="0.3">
      <c r="A183" s="22"/>
      <c r="B183" s="22"/>
      <c r="C183" s="22"/>
      <c r="D183" s="22"/>
    </row>
    <row r="184" spans="1:4" x14ac:dyDescent="0.3">
      <c r="A184" s="22"/>
      <c r="B184" s="22"/>
      <c r="C184" s="22"/>
      <c r="D184" s="22"/>
    </row>
    <row r="185" spans="1:4" x14ac:dyDescent="0.3">
      <c r="A185" s="22"/>
      <c r="B185" s="22"/>
      <c r="C185" s="22"/>
      <c r="D185" s="22"/>
    </row>
    <row r="186" spans="1:4" x14ac:dyDescent="0.3">
      <c r="A186" s="22"/>
      <c r="B186" s="22"/>
      <c r="C186" s="22"/>
      <c r="D186" s="22"/>
    </row>
    <row r="187" spans="1:4" x14ac:dyDescent="0.3">
      <c r="A187" s="22"/>
      <c r="B187" s="22"/>
      <c r="C187" s="22"/>
      <c r="D187" s="22"/>
    </row>
    <row r="188" spans="1:4" x14ac:dyDescent="0.3">
      <c r="A188" s="22"/>
      <c r="B188" s="22"/>
      <c r="C188" s="22"/>
      <c r="D188" s="22"/>
    </row>
    <row r="189" spans="1:4" x14ac:dyDescent="0.3">
      <c r="A189" s="22"/>
      <c r="B189" s="22"/>
      <c r="C189" s="22"/>
      <c r="D189" s="22"/>
    </row>
    <row r="190" spans="1:4" x14ac:dyDescent="0.3">
      <c r="A190" s="22"/>
      <c r="B190" s="22"/>
      <c r="C190" s="22"/>
      <c r="D190" s="22"/>
    </row>
    <row r="191" spans="1:4" x14ac:dyDescent="0.3">
      <c r="A191" s="22"/>
      <c r="B191" s="22"/>
      <c r="C191" s="22"/>
      <c r="D191" s="22"/>
    </row>
    <row r="192" spans="1:4" x14ac:dyDescent="0.3">
      <c r="A192" s="22"/>
      <c r="B192" s="22"/>
      <c r="C192" s="22"/>
      <c r="D192" s="22"/>
    </row>
    <row r="193" spans="1:4" x14ac:dyDescent="0.3">
      <c r="A193" s="22"/>
      <c r="B193" s="22"/>
      <c r="C193" s="22"/>
      <c r="D193" s="22"/>
    </row>
    <row r="194" spans="1:4" x14ac:dyDescent="0.3">
      <c r="A194" s="22"/>
      <c r="B194" s="22"/>
      <c r="C194" s="22"/>
      <c r="D194" s="22"/>
    </row>
    <row r="195" spans="1:4" x14ac:dyDescent="0.3">
      <c r="A195" s="22"/>
      <c r="B195" s="22"/>
      <c r="C195" s="22"/>
      <c r="D195" s="22"/>
    </row>
    <row r="196" spans="1:4" x14ac:dyDescent="0.3">
      <c r="A196" s="22"/>
      <c r="B196" s="22"/>
      <c r="C196" s="22"/>
      <c r="D196" s="22"/>
    </row>
    <row r="197" spans="1:4" x14ac:dyDescent="0.3">
      <c r="A197" s="22"/>
      <c r="B197" s="22"/>
      <c r="C197" s="22"/>
      <c r="D197" s="22"/>
    </row>
    <row r="198" spans="1:4" x14ac:dyDescent="0.3">
      <c r="A198" s="22"/>
      <c r="B198" s="22"/>
      <c r="C198" s="22"/>
      <c r="D198" s="22"/>
    </row>
    <row r="199" spans="1:4" x14ac:dyDescent="0.3">
      <c r="A199" s="22"/>
      <c r="B199" s="22"/>
      <c r="C199" s="22"/>
      <c r="D199" s="22"/>
    </row>
    <row r="200" spans="1:4" x14ac:dyDescent="0.3">
      <c r="A200" s="22"/>
      <c r="B200" s="22"/>
      <c r="C200" s="22"/>
      <c r="D200" s="22"/>
    </row>
    <row r="201" spans="1:4" x14ac:dyDescent="0.3">
      <c r="A201" s="22"/>
      <c r="B201" s="22"/>
      <c r="C201" s="22"/>
      <c r="D201" s="22"/>
    </row>
    <row r="202" spans="1:4" x14ac:dyDescent="0.3">
      <c r="A202" s="22"/>
      <c r="B202" s="22"/>
      <c r="C202" s="22"/>
      <c r="D202" s="22"/>
    </row>
    <row r="203" spans="1:4" x14ac:dyDescent="0.3">
      <c r="A203" s="22"/>
      <c r="B203" s="22"/>
      <c r="C203" s="22"/>
      <c r="D203" s="22"/>
    </row>
    <row r="204" spans="1:4" x14ac:dyDescent="0.3">
      <c r="A204" s="22"/>
      <c r="B204" s="22"/>
      <c r="C204" s="22"/>
      <c r="D204" s="22"/>
    </row>
    <row r="205" spans="1:4" x14ac:dyDescent="0.3">
      <c r="A205" s="22"/>
      <c r="B205" s="22"/>
      <c r="C205" s="22"/>
      <c r="D205" s="22"/>
    </row>
    <row r="206" spans="1:4" x14ac:dyDescent="0.3">
      <c r="A206" s="22"/>
      <c r="B206" s="22"/>
      <c r="C206" s="22"/>
      <c r="D206" s="22"/>
    </row>
    <row r="207" spans="1:4" x14ac:dyDescent="0.3">
      <c r="A207" s="22"/>
      <c r="B207" s="22"/>
      <c r="C207" s="22"/>
      <c r="D207" s="22"/>
    </row>
    <row r="208" spans="1:4" x14ac:dyDescent="0.3">
      <c r="A208" s="22"/>
      <c r="B208" s="22"/>
      <c r="C208" s="22"/>
      <c r="D208" s="22"/>
    </row>
    <row r="209" spans="1:4" x14ac:dyDescent="0.3">
      <c r="A209" s="22"/>
      <c r="B209" s="22"/>
      <c r="C209" s="22"/>
      <c r="D209" s="22"/>
    </row>
    <row r="210" spans="1:4" x14ac:dyDescent="0.3">
      <c r="A210" s="22"/>
      <c r="B210" s="22"/>
      <c r="C210" s="22"/>
      <c r="D210" s="22"/>
    </row>
    <row r="211" spans="1:4" x14ac:dyDescent="0.3">
      <c r="A211" s="22"/>
      <c r="B211" s="22"/>
      <c r="C211" s="22"/>
      <c r="D211" s="22"/>
    </row>
    <row r="212" spans="1:4" x14ac:dyDescent="0.3">
      <c r="A212" s="22"/>
      <c r="B212" s="22"/>
      <c r="C212" s="22"/>
      <c r="D212" s="22"/>
    </row>
    <row r="213" spans="1:4" x14ac:dyDescent="0.3">
      <c r="A213" s="22"/>
      <c r="B213" s="22"/>
      <c r="C213" s="22"/>
      <c r="D213" s="22"/>
    </row>
    <row r="214" spans="1:4" x14ac:dyDescent="0.3">
      <c r="A214" s="22"/>
      <c r="B214" s="22"/>
      <c r="C214" s="22"/>
      <c r="D214" s="22"/>
    </row>
    <row r="215" spans="1:4" x14ac:dyDescent="0.3">
      <c r="A215" s="22"/>
      <c r="B215" s="22"/>
      <c r="C215" s="22"/>
      <c r="D215" s="22"/>
    </row>
    <row r="216" spans="1:4" x14ac:dyDescent="0.3">
      <c r="A216" s="22"/>
      <c r="B216" s="22"/>
      <c r="C216" s="22"/>
      <c r="D216" s="22"/>
    </row>
    <row r="217" spans="1:4" x14ac:dyDescent="0.3">
      <c r="A217" s="22"/>
      <c r="B217" s="22"/>
      <c r="C217" s="22"/>
      <c r="D217" s="22"/>
    </row>
    <row r="218" spans="1:4" x14ac:dyDescent="0.3">
      <c r="A218" s="22"/>
      <c r="B218" s="22"/>
      <c r="C218" s="22"/>
      <c r="D218" s="22"/>
    </row>
    <row r="219" spans="1:4" x14ac:dyDescent="0.3">
      <c r="A219" s="22"/>
      <c r="B219" s="22"/>
      <c r="C219" s="22"/>
      <c r="D219" s="22"/>
    </row>
    <row r="220" spans="1:4" x14ac:dyDescent="0.3">
      <c r="A220" s="22"/>
      <c r="B220" s="22"/>
      <c r="C220" s="22"/>
      <c r="D220" s="22"/>
    </row>
    <row r="221" spans="1:4" x14ac:dyDescent="0.3">
      <c r="A221" s="22"/>
      <c r="B221" s="22"/>
      <c r="C221" s="22"/>
      <c r="D221" s="22"/>
    </row>
    <row r="222" spans="1:4" x14ac:dyDescent="0.3">
      <c r="A222" s="22"/>
      <c r="B222" s="22"/>
      <c r="C222" s="22"/>
      <c r="D222" s="22"/>
    </row>
    <row r="223" spans="1:4" x14ac:dyDescent="0.3">
      <c r="A223" s="22"/>
      <c r="B223" s="22"/>
      <c r="C223" s="22"/>
      <c r="D223" s="22"/>
    </row>
    <row r="224" spans="1:4" x14ac:dyDescent="0.3">
      <c r="A224" s="22"/>
      <c r="B224" s="22"/>
      <c r="C224" s="22"/>
      <c r="D224" s="22"/>
    </row>
    <row r="225" spans="1:4" x14ac:dyDescent="0.3">
      <c r="A225" s="22"/>
      <c r="B225" s="22"/>
      <c r="C225" s="22"/>
      <c r="D225" s="22"/>
    </row>
    <row r="226" spans="1:4" x14ac:dyDescent="0.3">
      <c r="A226" s="22"/>
      <c r="B226" s="22"/>
      <c r="C226" s="22"/>
      <c r="D226" s="22"/>
    </row>
    <row r="227" spans="1:4" x14ac:dyDescent="0.3">
      <c r="A227" s="22"/>
      <c r="B227" s="22"/>
      <c r="C227" s="22"/>
      <c r="D227" s="22"/>
    </row>
    <row r="228" spans="1:4" x14ac:dyDescent="0.3">
      <c r="A228" s="22"/>
      <c r="B228" s="22"/>
      <c r="C228" s="22"/>
      <c r="D228" s="22"/>
    </row>
    <row r="229" spans="1:4" x14ac:dyDescent="0.3">
      <c r="A229" s="22"/>
      <c r="B229" s="22"/>
      <c r="C229" s="22"/>
      <c r="D229" s="22"/>
    </row>
    <row r="230" spans="1:4" x14ac:dyDescent="0.3">
      <c r="A230" s="22"/>
      <c r="B230" s="22"/>
      <c r="C230" s="22"/>
      <c r="D230" s="22"/>
    </row>
    <row r="231" spans="1:4" x14ac:dyDescent="0.3">
      <c r="A231" s="22"/>
      <c r="B231" s="22"/>
      <c r="C231" s="22"/>
      <c r="D231" s="22"/>
    </row>
    <row r="232" spans="1:4" x14ac:dyDescent="0.3">
      <c r="A232" s="22"/>
      <c r="B232" s="22"/>
      <c r="C232" s="22"/>
      <c r="D232" s="22"/>
    </row>
    <row r="233" spans="1:4" x14ac:dyDescent="0.3">
      <c r="A233" s="22"/>
      <c r="B233" s="22"/>
      <c r="C233" s="22"/>
      <c r="D233" s="22"/>
    </row>
    <row r="234" spans="1:4" x14ac:dyDescent="0.3">
      <c r="A234" s="22"/>
      <c r="B234" s="22"/>
      <c r="C234" s="22"/>
      <c r="D234" s="22"/>
    </row>
    <row r="235" spans="1:4" x14ac:dyDescent="0.3">
      <c r="A235" s="22"/>
      <c r="B235" s="22"/>
      <c r="C235" s="22"/>
      <c r="D235" s="22"/>
    </row>
    <row r="236" spans="1:4" x14ac:dyDescent="0.3">
      <c r="A236" s="22"/>
      <c r="B236" s="22"/>
      <c r="C236" s="22"/>
      <c r="D236" s="22"/>
    </row>
    <row r="237" spans="1:4" x14ac:dyDescent="0.3">
      <c r="A237" s="22"/>
      <c r="B237" s="22"/>
      <c r="C237" s="22"/>
      <c r="D237" s="22"/>
    </row>
    <row r="238" spans="1:4" x14ac:dyDescent="0.3">
      <c r="A238" s="22"/>
      <c r="B238" s="22"/>
      <c r="C238" s="22"/>
      <c r="D238" s="22"/>
    </row>
    <row r="239" spans="1:4" x14ac:dyDescent="0.3">
      <c r="A239" s="22"/>
      <c r="B239" s="22"/>
      <c r="C239" s="22"/>
      <c r="D239" s="22"/>
    </row>
    <row r="240" spans="1:4" x14ac:dyDescent="0.3">
      <c r="A240" s="22"/>
      <c r="B240" s="22"/>
      <c r="C240" s="22"/>
      <c r="D240" s="22"/>
    </row>
    <row r="241" spans="1:4" x14ac:dyDescent="0.3">
      <c r="A241" s="22"/>
      <c r="B241" s="22"/>
      <c r="C241" s="22"/>
      <c r="D241" s="22"/>
    </row>
    <row r="242" spans="1:4" x14ac:dyDescent="0.3">
      <c r="A242" s="22"/>
      <c r="B242" s="22"/>
      <c r="C242" s="22"/>
      <c r="D242" s="22"/>
    </row>
    <row r="243" spans="1:4" x14ac:dyDescent="0.3">
      <c r="A243" s="22"/>
      <c r="B243" s="22"/>
      <c r="C243" s="22"/>
      <c r="D243" s="22"/>
    </row>
    <row r="244" spans="1:4" x14ac:dyDescent="0.3">
      <c r="A244" s="22"/>
      <c r="B244" s="22"/>
      <c r="C244" s="22"/>
      <c r="D244" s="22"/>
    </row>
    <row r="245" spans="1:4" x14ac:dyDescent="0.3">
      <c r="A245" s="22"/>
      <c r="B245" s="22"/>
      <c r="C245" s="22"/>
      <c r="D245" s="22"/>
    </row>
    <row r="246" spans="1:4" x14ac:dyDescent="0.3">
      <c r="A246" s="22"/>
      <c r="B246" s="22"/>
      <c r="C246" s="22"/>
      <c r="D246" s="22"/>
    </row>
    <row r="247" spans="1:4" x14ac:dyDescent="0.3">
      <c r="A247" s="22"/>
      <c r="B247" s="22"/>
      <c r="C247" s="22"/>
      <c r="D247" s="22"/>
    </row>
    <row r="248" spans="1:4" x14ac:dyDescent="0.3">
      <c r="A248" s="22"/>
      <c r="B248" s="22"/>
      <c r="C248" s="22"/>
      <c r="D248" s="22"/>
    </row>
    <row r="249" spans="1:4" x14ac:dyDescent="0.3">
      <c r="A249" s="22"/>
      <c r="B249" s="22"/>
      <c r="C249" s="22"/>
      <c r="D249" s="22"/>
    </row>
    <row r="250" spans="1:4" x14ac:dyDescent="0.3">
      <c r="A250" s="22"/>
      <c r="B250" s="22"/>
      <c r="C250" s="22"/>
      <c r="D250" s="22"/>
    </row>
    <row r="251" spans="1:4" x14ac:dyDescent="0.3">
      <c r="A251" s="22"/>
      <c r="B251" s="22"/>
      <c r="C251" s="22"/>
      <c r="D251" s="22"/>
    </row>
    <row r="252" spans="1:4" x14ac:dyDescent="0.3">
      <c r="A252" s="22"/>
      <c r="B252" s="22"/>
      <c r="C252" s="22"/>
      <c r="D252" s="22"/>
    </row>
    <row r="253" spans="1:4" x14ac:dyDescent="0.3">
      <c r="A253" s="22"/>
      <c r="B253" s="22"/>
      <c r="C253" s="22"/>
      <c r="D253" s="22"/>
    </row>
    <row r="254" spans="1:4" x14ac:dyDescent="0.3">
      <c r="A254" s="22"/>
      <c r="B254" s="22"/>
      <c r="C254" s="22"/>
      <c r="D254" s="22"/>
    </row>
    <row r="255" spans="1:4" x14ac:dyDescent="0.3">
      <c r="A255" s="22"/>
      <c r="B255" s="22"/>
      <c r="C255" s="22"/>
      <c r="D255" s="22"/>
    </row>
    <row r="256" spans="1:4" x14ac:dyDescent="0.3">
      <c r="A256" s="22"/>
      <c r="B256" s="22"/>
      <c r="C256" s="22"/>
      <c r="D256" s="22"/>
    </row>
    <row r="257" spans="1:4" x14ac:dyDescent="0.3">
      <c r="A257" s="22"/>
      <c r="B257" s="22"/>
      <c r="C257" s="22"/>
      <c r="D257" s="22"/>
    </row>
    <row r="258" spans="1:4" x14ac:dyDescent="0.3">
      <c r="A258" s="22"/>
      <c r="B258" s="22"/>
      <c r="C258" s="22"/>
      <c r="D258" s="22"/>
    </row>
    <row r="259" spans="1:4" x14ac:dyDescent="0.3">
      <c r="A259" s="22"/>
      <c r="B259" s="22"/>
      <c r="C259" s="22"/>
      <c r="D259" s="22"/>
    </row>
    <row r="260" spans="1:4" x14ac:dyDescent="0.3">
      <c r="A260" s="22"/>
      <c r="B260" s="22"/>
      <c r="C260" s="22"/>
      <c r="D260" s="22"/>
    </row>
    <row r="261" spans="1:4" x14ac:dyDescent="0.3">
      <c r="A261" s="22"/>
      <c r="B261" s="22"/>
      <c r="C261" s="22"/>
      <c r="D261" s="22"/>
    </row>
    <row r="262" spans="1:4" x14ac:dyDescent="0.3">
      <c r="A262" s="22"/>
      <c r="B262" s="22"/>
      <c r="C262" s="22"/>
      <c r="D262" s="22"/>
    </row>
    <row r="263" spans="1:4" x14ac:dyDescent="0.3">
      <c r="A263" s="22"/>
      <c r="B263" s="22"/>
      <c r="C263" s="22"/>
      <c r="D263" s="22"/>
    </row>
    <row r="264" spans="1:4" x14ac:dyDescent="0.3">
      <c r="A264" s="22"/>
      <c r="B264" s="22"/>
      <c r="C264" s="22"/>
      <c r="D264" s="22"/>
    </row>
    <row r="265" spans="1:4" x14ac:dyDescent="0.3">
      <c r="A265" s="22"/>
      <c r="B265" s="22"/>
      <c r="C265" s="22"/>
      <c r="D265" s="22"/>
    </row>
    <row r="266" spans="1:4" x14ac:dyDescent="0.3">
      <c r="A266" s="22"/>
      <c r="B266" s="22"/>
      <c r="C266" s="22"/>
      <c r="D266" s="22"/>
    </row>
    <row r="267" spans="1:4" x14ac:dyDescent="0.3">
      <c r="A267" s="22"/>
      <c r="B267" s="22"/>
      <c r="C267" s="22"/>
      <c r="D267" s="22"/>
    </row>
    <row r="268" spans="1:4" x14ac:dyDescent="0.3">
      <c r="A268" s="22"/>
      <c r="B268" s="22"/>
      <c r="C268" s="22"/>
      <c r="D268" s="22"/>
    </row>
    <row r="269" spans="1:4" x14ac:dyDescent="0.3">
      <c r="A269" s="22"/>
      <c r="B269" s="22"/>
      <c r="C269" s="22"/>
      <c r="D269" s="22"/>
    </row>
    <row r="270" spans="1:4" x14ac:dyDescent="0.3">
      <c r="A270" s="22"/>
      <c r="B270" s="22"/>
      <c r="C270" s="22"/>
      <c r="D270" s="22"/>
    </row>
    <row r="271" spans="1:4" x14ac:dyDescent="0.3">
      <c r="A271" s="22"/>
      <c r="B271" s="22"/>
      <c r="C271" s="22"/>
      <c r="D271" s="22"/>
    </row>
    <row r="272" spans="1:4" x14ac:dyDescent="0.3">
      <c r="A272" s="22"/>
      <c r="B272" s="22"/>
      <c r="C272" s="22"/>
      <c r="D272" s="22"/>
    </row>
    <row r="273" spans="1:4" x14ac:dyDescent="0.3">
      <c r="A273" s="22"/>
      <c r="B273" s="22"/>
      <c r="C273" s="22"/>
      <c r="D273" s="22"/>
    </row>
    <row r="274" spans="1:4" x14ac:dyDescent="0.3">
      <c r="A274" s="22"/>
      <c r="B274" s="22"/>
      <c r="C274" s="22"/>
      <c r="D274" s="22"/>
    </row>
    <row r="275" spans="1:4" x14ac:dyDescent="0.3">
      <c r="A275" s="22"/>
      <c r="B275" s="22"/>
      <c r="C275" s="22"/>
      <c r="D275" s="22"/>
    </row>
    <row r="276" spans="1:4" x14ac:dyDescent="0.3">
      <c r="A276" s="22"/>
      <c r="B276" s="22"/>
      <c r="C276" s="22"/>
      <c r="D276" s="22"/>
    </row>
    <row r="277" spans="1:4" x14ac:dyDescent="0.3">
      <c r="A277" s="22"/>
      <c r="B277" s="22"/>
      <c r="C277" s="22"/>
      <c r="D277" s="22"/>
    </row>
    <row r="278" spans="1:4" x14ac:dyDescent="0.3">
      <c r="A278" s="22"/>
      <c r="B278" s="22"/>
      <c r="C278" s="22"/>
      <c r="D278" s="22"/>
    </row>
    <row r="279" spans="1:4" x14ac:dyDescent="0.3">
      <c r="A279" s="22"/>
      <c r="B279" s="22"/>
      <c r="C279" s="22"/>
      <c r="D279" s="22"/>
    </row>
    <row r="280" spans="1:4" x14ac:dyDescent="0.3">
      <c r="A280" s="22"/>
      <c r="B280" s="22"/>
      <c r="C280" s="22"/>
      <c r="D280" s="22"/>
    </row>
    <row r="281" spans="1:4" x14ac:dyDescent="0.3">
      <c r="A281" s="22"/>
      <c r="B281" s="22"/>
      <c r="C281" s="22"/>
      <c r="D281" s="22"/>
    </row>
    <row r="282" spans="1:4" x14ac:dyDescent="0.3">
      <c r="A282" s="22"/>
      <c r="B282" s="22"/>
      <c r="C282" s="22"/>
      <c r="D282" s="22"/>
    </row>
    <row r="283" spans="1:4" x14ac:dyDescent="0.3">
      <c r="A283" s="22"/>
      <c r="B283" s="22"/>
      <c r="C283" s="22"/>
      <c r="D283" s="22"/>
    </row>
    <row r="284" spans="1:4" x14ac:dyDescent="0.3">
      <c r="A284" s="22"/>
      <c r="B284" s="22"/>
      <c r="C284" s="22"/>
      <c r="D284" s="22"/>
    </row>
    <row r="285" spans="1:4" x14ac:dyDescent="0.3">
      <c r="A285" s="22"/>
      <c r="B285" s="22"/>
      <c r="C285" s="22"/>
      <c r="D285" s="22"/>
    </row>
    <row r="286" spans="1:4" x14ac:dyDescent="0.3">
      <c r="A286" s="22"/>
      <c r="B286" s="22"/>
      <c r="C286" s="22"/>
      <c r="D286" s="22"/>
    </row>
    <row r="287" spans="1:4" x14ac:dyDescent="0.3">
      <c r="A287" s="22"/>
      <c r="B287" s="22"/>
      <c r="C287" s="22"/>
      <c r="D287" s="22"/>
    </row>
    <row r="288" spans="1:4" x14ac:dyDescent="0.3">
      <c r="A288" s="22"/>
      <c r="B288" s="22"/>
      <c r="C288" s="22"/>
      <c r="D288" s="22"/>
    </row>
    <row r="289" spans="1:4" x14ac:dyDescent="0.3">
      <c r="A289" s="22"/>
      <c r="B289" s="22"/>
      <c r="C289" s="22"/>
      <c r="D289" s="22"/>
    </row>
    <row r="290" spans="1:4" x14ac:dyDescent="0.3">
      <c r="A290" s="22"/>
      <c r="B290" s="22"/>
      <c r="C290" s="22"/>
      <c r="D290" s="22"/>
    </row>
    <row r="291" spans="1:4" x14ac:dyDescent="0.3">
      <c r="A291" s="22"/>
      <c r="B291" s="22"/>
      <c r="C291" s="22"/>
      <c r="D291" s="22"/>
    </row>
    <row r="292" spans="1:4" x14ac:dyDescent="0.3">
      <c r="A292" s="22"/>
      <c r="B292" s="22"/>
      <c r="C292" s="22"/>
      <c r="D292" s="22"/>
    </row>
    <row r="293" spans="1:4" x14ac:dyDescent="0.3">
      <c r="A293" s="22"/>
      <c r="B293" s="22"/>
      <c r="C293" s="22"/>
      <c r="D293" s="22"/>
    </row>
    <row r="294" spans="1:4" x14ac:dyDescent="0.3">
      <c r="A294" s="22"/>
      <c r="B294" s="22"/>
      <c r="C294" s="22"/>
      <c r="D294" s="22"/>
    </row>
    <row r="295" spans="1:4" x14ac:dyDescent="0.3">
      <c r="A295" s="22"/>
      <c r="B295" s="22"/>
      <c r="C295" s="22"/>
      <c r="D295" s="22"/>
    </row>
    <row r="296" spans="1:4" x14ac:dyDescent="0.3">
      <c r="A296" s="22"/>
      <c r="B296" s="22"/>
      <c r="C296" s="22"/>
      <c r="D296" s="22"/>
    </row>
    <row r="297" spans="1:4" x14ac:dyDescent="0.3">
      <c r="A297" s="22"/>
      <c r="B297" s="22"/>
      <c r="C297" s="22"/>
      <c r="D297" s="22"/>
    </row>
    <row r="298" spans="1:4" x14ac:dyDescent="0.3">
      <c r="A298" s="22"/>
      <c r="B298" s="22"/>
      <c r="C298" s="22"/>
      <c r="D298" s="22"/>
    </row>
    <row r="299" spans="1:4" x14ac:dyDescent="0.3">
      <c r="A299" s="22"/>
      <c r="B299" s="22"/>
      <c r="C299" s="22"/>
      <c r="D299" s="22"/>
    </row>
    <row r="300" spans="1:4" x14ac:dyDescent="0.3">
      <c r="A300" s="22"/>
      <c r="B300" s="22"/>
      <c r="C300" s="22"/>
      <c r="D300" s="22"/>
    </row>
    <row r="301" spans="1:4" x14ac:dyDescent="0.3">
      <c r="A301" s="22"/>
      <c r="B301" s="22"/>
      <c r="C301" s="22"/>
      <c r="D301" s="22"/>
    </row>
    <row r="302" spans="1:4" x14ac:dyDescent="0.3">
      <c r="A302" s="22"/>
      <c r="B302" s="22"/>
      <c r="C302" s="22"/>
      <c r="D302" s="22"/>
    </row>
    <row r="303" spans="1:4" x14ac:dyDescent="0.3">
      <c r="A303" s="22"/>
      <c r="B303" s="22"/>
      <c r="C303" s="22"/>
      <c r="D303" s="22"/>
    </row>
    <row r="304" spans="1:4" x14ac:dyDescent="0.3">
      <c r="A304" s="22"/>
      <c r="B304" s="22"/>
      <c r="C304" s="22"/>
      <c r="D304" s="22"/>
    </row>
    <row r="305" spans="1:4" x14ac:dyDescent="0.3">
      <c r="A305" s="22"/>
      <c r="B305" s="22"/>
      <c r="C305" s="22"/>
      <c r="D305" s="22"/>
    </row>
    <row r="306" spans="1:4" x14ac:dyDescent="0.3">
      <c r="A306" s="22"/>
      <c r="B306" s="22"/>
      <c r="C306" s="22"/>
      <c r="D306" s="22"/>
    </row>
    <row r="307" spans="1:4" x14ac:dyDescent="0.3">
      <c r="A307" s="22"/>
      <c r="B307" s="22"/>
      <c r="C307" s="22"/>
      <c r="D307" s="22"/>
    </row>
    <row r="308" spans="1:4" x14ac:dyDescent="0.3">
      <c r="A308" s="22"/>
      <c r="B308" s="22"/>
      <c r="C308" s="22"/>
      <c r="D308" s="22"/>
    </row>
    <row r="309" spans="1:4" x14ac:dyDescent="0.3">
      <c r="A309" s="22"/>
      <c r="B309" s="22"/>
      <c r="C309" s="22"/>
      <c r="D309" s="22"/>
    </row>
    <row r="310" spans="1:4" x14ac:dyDescent="0.3">
      <c r="A310" s="22"/>
      <c r="B310" s="22"/>
      <c r="C310" s="22"/>
      <c r="D310" s="22"/>
    </row>
    <row r="311" spans="1:4" x14ac:dyDescent="0.3">
      <c r="A311" s="22"/>
      <c r="B311" s="22"/>
      <c r="C311" s="22"/>
      <c r="D311" s="22"/>
    </row>
    <row r="312" spans="1:4" x14ac:dyDescent="0.3">
      <c r="A312" s="22"/>
      <c r="B312" s="22"/>
      <c r="C312" s="22"/>
      <c r="D312" s="22"/>
    </row>
    <row r="313" spans="1:4" x14ac:dyDescent="0.3">
      <c r="A313" s="22"/>
      <c r="B313" s="22"/>
      <c r="C313" s="22"/>
      <c r="D313" s="22"/>
    </row>
    <row r="314" spans="1:4" x14ac:dyDescent="0.3">
      <c r="A314" s="22"/>
      <c r="B314" s="22"/>
      <c r="C314" s="22"/>
      <c r="D314" s="22"/>
    </row>
    <row r="315" spans="1:4" x14ac:dyDescent="0.3">
      <c r="A315" s="22"/>
      <c r="B315" s="22"/>
      <c r="C315" s="22"/>
      <c r="D315" s="22"/>
    </row>
    <row r="316" spans="1:4" x14ac:dyDescent="0.3">
      <c r="A316" s="22"/>
      <c r="B316" s="22"/>
      <c r="C316" s="22"/>
      <c r="D316" s="22"/>
    </row>
    <row r="317" spans="1:4" x14ac:dyDescent="0.3">
      <c r="A317" s="22"/>
      <c r="B317" s="22"/>
      <c r="C317" s="22"/>
      <c r="D317" s="22"/>
    </row>
    <row r="318" spans="1:4" x14ac:dyDescent="0.3">
      <c r="A318" s="22"/>
      <c r="B318" s="22"/>
      <c r="C318" s="22"/>
      <c r="D318" s="22"/>
    </row>
    <row r="319" spans="1:4" x14ac:dyDescent="0.3">
      <c r="A319" s="22"/>
      <c r="B319" s="22"/>
      <c r="C319" s="22"/>
      <c r="D319" s="22"/>
    </row>
    <row r="320" spans="1:4" x14ac:dyDescent="0.3">
      <c r="A320" s="22"/>
      <c r="B320" s="22"/>
      <c r="C320" s="22"/>
      <c r="D320" s="22"/>
    </row>
    <row r="321" spans="1:4" x14ac:dyDescent="0.3">
      <c r="A321" s="22"/>
      <c r="B321" s="22"/>
      <c r="C321" s="22"/>
      <c r="D321" s="22"/>
    </row>
    <row r="322" spans="1:4" x14ac:dyDescent="0.3">
      <c r="A322" s="22"/>
      <c r="B322" s="22"/>
      <c r="C322" s="22"/>
      <c r="D322" s="22"/>
    </row>
    <row r="323" spans="1:4" x14ac:dyDescent="0.3">
      <c r="A323" s="22"/>
      <c r="B323" s="22"/>
      <c r="C323" s="22"/>
      <c r="D323" s="22"/>
    </row>
    <row r="324" spans="1:4" x14ac:dyDescent="0.3">
      <c r="A324" s="22"/>
      <c r="B324" s="22"/>
      <c r="C324" s="22"/>
      <c r="D324" s="22"/>
    </row>
    <row r="325" spans="1:4" x14ac:dyDescent="0.3">
      <c r="A325" s="22"/>
      <c r="B325" s="22"/>
      <c r="C325" s="22"/>
      <c r="D325" s="22"/>
    </row>
    <row r="326" spans="1:4" x14ac:dyDescent="0.3">
      <c r="A326" s="22"/>
      <c r="B326" s="22"/>
      <c r="C326" s="22"/>
      <c r="D326" s="22"/>
    </row>
    <row r="327" spans="1:4" x14ac:dyDescent="0.3">
      <c r="A327" s="22"/>
      <c r="B327" s="22"/>
      <c r="C327" s="22"/>
      <c r="D327" s="22"/>
    </row>
    <row r="328" spans="1:4" x14ac:dyDescent="0.3">
      <c r="A328" s="22"/>
      <c r="B328" s="22"/>
      <c r="C328" s="22"/>
      <c r="D328" s="22"/>
    </row>
    <row r="329" spans="1:4" x14ac:dyDescent="0.3">
      <c r="A329" s="22"/>
      <c r="B329" s="22"/>
      <c r="C329" s="22"/>
      <c r="D329" s="22"/>
    </row>
    <row r="330" spans="1:4" x14ac:dyDescent="0.3">
      <c r="A330" s="22"/>
      <c r="B330" s="22"/>
      <c r="C330" s="22"/>
      <c r="D330" s="22"/>
    </row>
    <row r="331" spans="1:4" x14ac:dyDescent="0.3">
      <c r="A331" s="22"/>
      <c r="B331" s="22"/>
      <c r="C331" s="22"/>
      <c r="D331" s="22"/>
    </row>
    <row r="332" spans="1:4" x14ac:dyDescent="0.3">
      <c r="A332" s="22"/>
      <c r="B332" s="22"/>
      <c r="C332" s="22"/>
      <c r="D332" s="22"/>
    </row>
    <row r="333" spans="1:4" x14ac:dyDescent="0.3">
      <c r="A333" s="22"/>
      <c r="B333" s="22"/>
      <c r="C333" s="22"/>
      <c r="D333" s="22"/>
    </row>
    <row r="334" spans="1:4" x14ac:dyDescent="0.3">
      <c r="A334" s="22"/>
      <c r="B334" s="22"/>
      <c r="C334" s="22"/>
      <c r="D334" s="22"/>
    </row>
    <row r="335" spans="1:4" x14ac:dyDescent="0.3">
      <c r="A335" s="22"/>
      <c r="B335" s="22"/>
      <c r="C335" s="22"/>
      <c r="D335" s="22"/>
    </row>
    <row r="336" spans="1:4" x14ac:dyDescent="0.3">
      <c r="A336" s="22"/>
      <c r="B336" s="22"/>
      <c r="C336" s="22"/>
      <c r="D336" s="22"/>
    </row>
    <row r="337" spans="1:4" x14ac:dyDescent="0.3">
      <c r="A337" s="22"/>
      <c r="B337" s="22"/>
      <c r="C337" s="22"/>
      <c r="D337" s="22"/>
    </row>
    <row r="338" spans="1:4" x14ac:dyDescent="0.3">
      <c r="A338" s="22"/>
      <c r="B338" s="22"/>
      <c r="C338" s="22"/>
      <c r="D338" s="22"/>
    </row>
    <row r="339" spans="1:4" x14ac:dyDescent="0.3">
      <c r="A339" s="22"/>
      <c r="B339" s="22"/>
      <c r="C339" s="22"/>
      <c r="D339" s="22"/>
    </row>
    <row r="340" spans="1:4" x14ac:dyDescent="0.3">
      <c r="A340" s="22"/>
      <c r="B340" s="22"/>
      <c r="C340" s="22"/>
      <c r="D340" s="22"/>
    </row>
    <row r="341" spans="1:4" x14ac:dyDescent="0.3">
      <c r="A341" s="22"/>
      <c r="B341" s="22"/>
      <c r="C341" s="22"/>
      <c r="D341" s="22"/>
    </row>
    <row r="342" spans="1:4" x14ac:dyDescent="0.3">
      <c r="A342" s="22"/>
      <c r="B342" s="22"/>
      <c r="C342" s="22"/>
      <c r="D342" s="22"/>
    </row>
    <row r="343" spans="1:4" x14ac:dyDescent="0.3">
      <c r="A343" s="22"/>
      <c r="B343" s="22"/>
      <c r="C343" s="22"/>
      <c r="D343" s="22"/>
    </row>
    <row r="344" spans="1:4" x14ac:dyDescent="0.3">
      <c r="A344" s="22"/>
      <c r="B344" s="22"/>
      <c r="C344" s="22"/>
      <c r="D344" s="22"/>
    </row>
    <row r="345" spans="1:4" x14ac:dyDescent="0.3">
      <c r="A345" s="22"/>
      <c r="B345" s="22"/>
      <c r="C345" s="22"/>
      <c r="D345" s="22"/>
    </row>
    <row r="346" spans="1:4" x14ac:dyDescent="0.3">
      <c r="A346" s="22"/>
      <c r="B346" s="22"/>
      <c r="C346" s="22"/>
      <c r="D346" s="22"/>
    </row>
    <row r="347" spans="1:4" x14ac:dyDescent="0.3">
      <c r="A347" s="22"/>
      <c r="B347" s="22"/>
      <c r="C347" s="22"/>
      <c r="D347" s="22"/>
    </row>
    <row r="348" spans="1:4" x14ac:dyDescent="0.3">
      <c r="A348" s="22"/>
      <c r="B348" s="22"/>
      <c r="C348" s="22"/>
      <c r="D348" s="22"/>
    </row>
    <row r="349" spans="1:4" x14ac:dyDescent="0.3">
      <c r="A349" s="22"/>
      <c r="B349" s="22"/>
      <c r="C349" s="22"/>
      <c r="D349" s="22"/>
    </row>
    <row r="350" spans="1:4" x14ac:dyDescent="0.3">
      <c r="A350" s="22"/>
      <c r="B350" s="22"/>
      <c r="C350" s="22"/>
      <c r="D350" s="22"/>
    </row>
    <row r="351" spans="1:4" x14ac:dyDescent="0.3">
      <c r="A351" s="22"/>
      <c r="B351" s="22"/>
      <c r="C351" s="22"/>
      <c r="D351" s="22"/>
    </row>
    <row r="352" spans="1:4" x14ac:dyDescent="0.3">
      <c r="A352" s="22"/>
      <c r="B352" s="22"/>
      <c r="C352" s="22"/>
      <c r="D352" s="22"/>
    </row>
    <row r="353" spans="1:4" x14ac:dyDescent="0.3">
      <c r="A353" s="22"/>
      <c r="B353" s="22"/>
      <c r="C353" s="22"/>
      <c r="D353" s="22"/>
    </row>
    <row r="354" spans="1:4" x14ac:dyDescent="0.3">
      <c r="A354" s="22"/>
      <c r="B354" s="22"/>
      <c r="C354" s="22"/>
      <c r="D354" s="22"/>
    </row>
    <row r="355" spans="1:4" x14ac:dyDescent="0.3">
      <c r="A355" s="22"/>
      <c r="B355" s="22"/>
      <c r="C355" s="22"/>
      <c r="D355" s="22"/>
    </row>
    <row r="356" spans="1:4" x14ac:dyDescent="0.3">
      <c r="A356" s="22"/>
      <c r="B356" s="22"/>
      <c r="C356" s="22"/>
      <c r="D356" s="22"/>
    </row>
    <row r="357" spans="1:4" x14ac:dyDescent="0.3">
      <c r="A357" s="22"/>
      <c r="B357" s="22"/>
      <c r="C357" s="22"/>
      <c r="D357" s="22"/>
    </row>
    <row r="358" spans="1:4" x14ac:dyDescent="0.3">
      <c r="A358" s="22"/>
      <c r="B358" s="22"/>
      <c r="C358" s="22"/>
      <c r="D358" s="22"/>
    </row>
    <row r="359" spans="1:4" x14ac:dyDescent="0.3">
      <c r="A359" s="22"/>
      <c r="B359" s="22"/>
      <c r="C359" s="22"/>
      <c r="D359" s="22"/>
    </row>
    <row r="360" spans="1:4" x14ac:dyDescent="0.3">
      <c r="A360" s="22"/>
      <c r="B360" s="22"/>
      <c r="C360" s="22"/>
      <c r="D360" s="22"/>
    </row>
    <row r="361" spans="1:4" x14ac:dyDescent="0.3">
      <c r="A361" s="22"/>
      <c r="B361" s="22"/>
      <c r="C361" s="22"/>
      <c r="D361" s="22"/>
    </row>
    <row r="362" spans="1:4" x14ac:dyDescent="0.3">
      <c r="A362" s="22"/>
      <c r="B362" s="22"/>
      <c r="C362" s="22"/>
      <c r="D362" s="22"/>
    </row>
    <row r="363" spans="1:4" x14ac:dyDescent="0.3">
      <c r="A363" s="22"/>
      <c r="B363" s="22"/>
      <c r="C363" s="22"/>
      <c r="D363" s="22"/>
    </row>
    <row r="364" spans="1:4" x14ac:dyDescent="0.3">
      <c r="A364" s="22"/>
      <c r="B364" s="22"/>
      <c r="C364" s="22"/>
      <c r="D364" s="22"/>
    </row>
    <row r="365" spans="1:4" x14ac:dyDescent="0.3">
      <c r="A365" s="22"/>
      <c r="B365" s="22"/>
      <c r="C365" s="22"/>
      <c r="D365" s="22"/>
    </row>
    <row r="366" spans="1:4" x14ac:dyDescent="0.3">
      <c r="A366" s="22"/>
      <c r="B366" s="22"/>
      <c r="C366" s="22"/>
      <c r="D366" s="22"/>
    </row>
    <row r="367" spans="1:4" x14ac:dyDescent="0.3">
      <c r="A367" s="22"/>
      <c r="B367" s="22"/>
      <c r="C367" s="22"/>
      <c r="D367" s="22"/>
    </row>
    <row r="368" spans="1:4" x14ac:dyDescent="0.3">
      <c r="A368" s="22"/>
      <c r="B368" s="22"/>
      <c r="C368" s="22"/>
      <c r="D368" s="22"/>
    </row>
    <row r="369" spans="1:4" x14ac:dyDescent="0.3">
      <c r="A369" s="22"/>
      <c r="B369" s="22"/>
      <c r="C369" s="22"/>
      <c r="D369" s="22"/>
    </row>
    <row r="370" spans="1:4" x14ac:dyDescent="0.3">
      <c r="A370" s="22"/>
      <c r="B370" s="22"/>
      <c r="C370" s="22"/>
      <c r="D370" s="22"/>
    </row>
    <row r="371" spans="1:4" x14ac:dyDescent="0.3">
      <c r="A371" s="22"/>
      <c r="B371" s="22"/>
      <c r="C371" s="22"/>
      <c r="D371" s="22"/>
    </row>
    <row r="372" spans="1:4" x14ac:dyDescent="0.3">
      <c r="A372" s="22"/>
      <c r="B372" s="22"/>
      <c r="C372" s="22"/>
      <c r="D372" s="22"/>
    </row>
    <row r="373" spans="1:4" x14ac:dyDescent="0.3">
      <c r="A373" s="22"/>
      <c r="B373" s="22"/>
      <c r="C373" s="22"/>
      <c r="D373" s="22"/>
    </row>
    <row r="374" spans="1:4" x14ac:dyDescent="0.3">
      <c r="A374" s="22"/>
      <c r="B374" s="22"/>
      <c r="C374" s="22"/>
      <c r="D374" s="22"/>
    </row>
    <row r="375" spans="1:4" x14ac:dyDescent="0.3">
      <c r="A375" s="22"/>
      <c r="B375" s="22"/>
      <c r="C375" s="22"/>
      <c r="D375" s="22"/>
    </row>
    <row r="376" spans="1:4" x14ac:dyDescent="0.3">
      <c r="A376" s="22"/>
      <c r="B376" s="22"/>
      <c r="C376" s="22"/>
      <c r="D376" s="22"/>
    </row>
    <row r="377" spans="1:4" x14ac:dyDescent="0.3">
      <c r="A377" s="22"/>
      <c r="B377" s="22"/>
      <c r="C377" s="22"/>
      <c r="D377" s="22"/>
    </row>
    <row r="378" spans="1:4" x14ac:dyDescent="0.3">
      <c r="A378" s="22"/>
      <c r="B378" s="22"/>
      <c r="C378" s="22"/>
      <c r="D378" s="22"/>
    </row>
    <row r="379" spans="1:4" x14ac:dyDescent="0.3">
      <c r="A379" s="22"/>
      <c r="B379" s="22"/>
      <c r="C379" s="22"/>
      <c r="D379" s="22"/>
    </row>
    <row r="380" spans="1:4" x14ac:dyDescent="0.3">
      <c r="A380" s="22"/>
      <c r="B380" s="22"/>
      <c r="C380" s="22"/>
      <c r="D380" s="22"/>
    </row>
    <row r="381" spans="1:4" x14ac:dyDescent="0.3">
      <c r="A381" s="22"/>
      <c r="B381" s="22"/>
      <c r="C381" s="22"/>
      <c r="D381" s="22"/>
    </row>
    <row r="382" spans="1:4" x14ac:dyDescent="0.3">
      <c r="A382" s="22"/>
      <c r="B382" s="22"/>
      <c r="C382" s="22"/>
      <c r="D382" s="22"/>
    </row>
    <row r="383" spans="1:4" x14ac:dyDescent="0.3">
      <c r="A383" s="22"/>
      <c r="B383" s="22"/>
      <c r="C383" s="22"/>
      <c r="D383" s="22"/>
    </row>
    <row r="384" spans="1:4" x14ac:dyDescent="0.3">
      <c r="A384" s="22"/>
      <c r="B384" s="22"/>
      <c r="C384" s="22"/>
      <c r="D384" s="22"/>
    </row>
    <row r="385" spans="1:4" x14ac:dyDescent="0.3">
      <c r="A385" s="22"/>
      <c r="B385" s="22"/>
      <c r="C385" s="22"/>
      <c r="D385" s="22"/>
    </row>
    <row r="386" spans="1:4" x14ac:dyDescent="0.3">
      <c r="A386" s="22"/>
      <c r="B386" s="22"/>
      <c r="C386" s="22"/>
      <c r="D386" s="22"/>
    </row>
    <row r="387" spans="1:4" x14ac:dyDescent="0.3">
      <c r="A387" s="22"/>
      <c r="B387" s="22"/>
      <c r="C387" s="22"/>
      <c r="D387" s="22"/>
    </row>
    <row r="388" spans="1:4" x14ac:dyDescent="0.3">
      <c r="A388" s="22"/>
      <c r="B388" s="22"/>
      <c r="C388" s="22"/>
      <c r="D388" s="22"/>
    </row>
    <row r="389" spans="1:4" x14ac:dyDescent="0.3">
      <c r="A389" s="22"/>
      <c r="B389" s="22"/>
      <c r="C389" s="22"/>
      <c r="D389" s="22"/>
    </row>
    <row r="390" spans="1:4" x14ac:dyDescent="0.3">
      <c r="A390" s="22"/>
      <c r="B390" s="22"/>
      <c r="C390" s="22"/>
      <c r="D390" s="22"/>
    </row>
    <row r="391" spans="1:4" x14ac:dyDescent="0.3">
      <c r="A391" s="22"/>
      <c r="B391" s="22"/>
      <c r="C391" s="22"/>
      <c r="D391" s="22"/>
    </row>
    <row r="392" spans="1:4" x14ac:dyDescent="0.3">
      <c r="A392" s="22"/>
      <c r="B392" s="22"/>
      <c r="C392" s="22"/>
      <c r="D392" s="22"/>
    </row>
    <row r="393" spans="1:4" x14ac:dyDescent="0.3">
      <c r="A393" s="22"/>
      <c r="B393" s="22"/>
      <c r="C393" s="22"/>
      <c r="D393" s="22"/>
    </row>
    <row r="394" spans="1:4" x14ac:dyDescent="0.3">
      <c r="A394" s="22"/>
      <c r="B394" s="22"/>
      <c r="C394" s="22"/>
      <c r="D394" s="22"/>
    </row>
    <row r="395" spans="1:4" x14ac:dyDescent="0.3">
      <c r="A395" s="22"/>
      <c r="B395" s="22"/>
      <c r="C395" s="22"/>
      <c r="D395" s="22"/>
    </row>
    <row r="396" spans="1:4" x14ac:dyDescent="0.3">
      <c r="A396" s="22"/>
      <c r="B396" s="22"/>
      <c r="C396" s="22"/>
      <c r="D396" s="22"/>
    </row>
    <row r="397" spans="1:4" x14ac:dyDescent="0.3">
      <c r="A397" s="22"/>
      <c r="B397" s="22"/>
      <c r="C397" s="22"/>
      <c r="D397" s="22"/>
    </row>
    <row r="398" spans="1:4" x14ac:dyDescent="0.3">
      <c r="A398" s="22"/>
      <c r="B398" s="22"/>
      <c r="C398" s="22"/>
      <c r="D398" s="22"/>
    </row>
    <row r="399" spans="1:4" x14ac:dyDescent="0.3">
      <c r="A399" s="22"/>
      <c r="B399" s="22"/>
      <c r="C399" s="22"/>
      <c r="D399" s="22"/>
    </row>
    <row r="400" spans="1:4" x14ac:dyDescent="0.3">
      <c r="A400" s="22"/>
      <c r="B400" s="22"/>
      <c r="C400" s="22"/>
      <c r="D400" s="22"/>
    </row>
    <row r="401" spans="1:4" x14ac:dyDescent="0.3">
      <c r="A401" s="22"/>
      <c r="B401" s="22"/>
      <c r="C401" s="22"/>
      <c r="D401" s="22"/>
    </row>
    <row r="402" spans="1:4" x14ac:dyDescent="0.3">
      <c r="A402" s="22"/>
      <c r="B402" s="22"/>
      <c r="C402" s="22"/>
      <c r="D402" s="22"/>
    </row>
    <row r="403" spans="1:4" x14ac:dyDescent="0.3">
      <c r="A403" s="22"/>
      <c r="B403" s="22"/>
      <c r="C403" s="22"/>
      <c r="D403" s="22"/>
    </row>
    <row r="404" spans="1:4" x14ac:dyDescent="0.3">
      <c r="A404" s="22"/>
      <c r="B404" s="22"/>
      <c r="C404" s="22"/>
      <c r="D404" s="22"/>
    </row>
    <row r="405" spans="1:4" x14ac:dyDescent="0.3">
      <c r="A405" s="22"/>
      <c r="B405" s="22"/>
      <c r="C405" s="22"/>
      <c r="D405" s="22"/>
    </row>
    <row r="406" spans="1:4" x14ac:dyDescent="0.3">
      <c r="A406" s="22"/>
      <c r="B406" s="22"/>
      <c r="C406" s="22"/>
      <c r="D406" s="22"/>
    </row>
    <row r="407" spans="1:4" x14ac:dyDescent="0.3">
      <c r="A407" s="22"/>
      <c r="B407" s="22"/>
      <c r="C407" s="22"/>
      <c r="D407" s="22"/>
    </row>
    <row r="408" spans="1:4" x14ac:dyDescent="0.3">
      <c r="A408" s="22"/>
      <c r="B408" s="22"/>
      <c r="C408" s="22"/>
      <c r="D408" s="22"/>
    </row>
    <row r="409" spans="1:4" x14ac:dyDescent="0.3">
      <c r="A409" s="22"/>
      <c r="B409" s="22"/>
      <c r="C409" s="22"/>
      <c r="D409" s="22"/>
    </row>
    <row r="410" spans="1:4" x14ac:dyDescent="0.3">
      <c r="A410" s="22"/>
      <c r="B410" s="22"/>
      <c r="C410" s="22"/>
      <c r="D410" s="22"/>
    </row>
    <row r="411" spans="1:4" x14ac:dyDescent="0.3">
      <c r="A411" s="22"/>
      <c r="B411" s="22"/>
      <c r="C411" s="22"/>
      <c r="D411" s="22"/>
    </row>
    <row r="412" spans="1:4" x14ac:dyDescent="0.3">
      <c r="A412" s="22"/>
      <c r="B412" s="22"/>
      <c r="C412" s="22"/>
      <c r="D412" s="22"/>
    </row>
    <row r="413" spans="1:4" x14ac:dyDescent="0.3">
      <c r="A413" s="22"/>
      <c r="B413" s="22"/>
      <c r="C413" s="22"/>
      <c r="D413" s="22"/>
    </row>
    <row r="414" spans="1:4" x14ac:dyDescent="0.3">
      <c r="A414" s="22"/>
      <c r="B414" s="22"/>
      <c r="C414" s="22"/>
      <c r="D414" s="22"/>
    </row>
    <row r="415" spans="1:4" x14ac:dyDescent="0.3">
      <c r="A415" s="22"/>
      <c r="B415" s="22"/>
      <c r="C415" s="22"/>
      <c r="D415" s="22"/>
    </row>
    <row r="416" spans="1:4" x14ac:dyDescent="0.3">
      <c r="A416" s="22"/>
      <c r="B416" s="22"/>
      <c r="C416" s="22"/>
      <c r="D416" s="22"/>
    </row>
    <row r="417" spans="1:4" x14ac:dyDescent="0.3">
      <c r="A417" s="22"/>
      <c r="B417" s="22"/>
      <c r="C417" s="22"/>
      <c r="D417" s="22"/>
    </row>
    <row r="418" spans="1:4" x14ac:dyDescent="0.3">
      <c r="A418" s="22"/>
      <c r="B418" s="22"/>
      <c r="C418" s="22"/>
      <c r="D418" s="22"/>
    </row>
    <row r="419" spans="1:4" x14ac:dyDescent="0.3">
      <c r="A419" s="22"/>
      <c r="B419" s="22"/>
      <c r="C419" s="22"/>
      <c r="D419" s="22"/>
    </row>
    <row r="420" spans="1:4" x14ac:dyDescent="0.3">
      <c r="A420" s="22"/>
      <c r="B420" s="22"/>
      <c r="C420" s="22"/>
      <c r="D420" s="22"/>
    </row>
    <row r="421" spans="1:4" x14ac:dyDescent="0.3">
      <c r="A421" s="22"/>
      <c r="B421" s="22"/>
      <c r="C421" s="22"/>
      <c r="D421" s="22"/>
    </row>
    <row r="422" spans="1:4" x14ac:dyDescent="0.3">
      <c r="A422" s="22"/>
      <c r="B422" s="22"/>
      <c r="C422" s="22"/>
      <c r="D422" s="22"/>
    </row>
    <row r="423" spans="1:4" x14ac:dyDescent="0.3">
      <c r="A423" s="22"/>
      <c r="B423" s="22"/>
      <c r="C423" s="22"/>
      <c r="D423" s="22"/>
    </row>
    <row r="424" spans="1:4" x14ac:dyDescent="0.3">
      <c r="A424" s="22"/>
      <c r="B424" s="22"/>
      <c r="C424" s="22"/>
      <c r="D424" s="22"/>
    </row>
    <row r="425" spans="1:4" x14ac:dyDescent="0.3">
      <c r="A425" s="22"/>
      <c r="B425" s="22"/>
      <c r="C425" s="22"/>
      <c r="D425" s="22"/>
    </row>
    <row r="426" spans="1:4" x14ac:dyDescent="0.3">
      <c r="A426" s="22"/>
      <c r="B426" s="22"/>
      <c r="C426" s="22"/>
      <c r="D426" s="22"/>
    </row>
    <row r="427" spans="1:4" x14ac:dyDescent="0.3">
      <c r="A427" s="22"/>
      <c r="B427" s="22"/>
      <c r="C427" s="22"/>
      <c r="D427" s="22"/>
    </row>
    <row r="428" spans="1:4" x14ac:dyDescent="0.3">
      <c r="A428" s="22"/>
      <c r="B428" s="22"/>
      <c r="C428" s="22"/>
      <c r="D428" s="22"/>
    </row>
    <row r="429" spans="1:4" x14ac:dyDescent="0.3">
      <c r="A429" s="22"/>
      <c r="B429" s="22"/>
      <c r="C429" s="22"/>
      <c r="D429" s="22"/>
    </row>
    <row r="430" spans="1:4" x14ac:dyDescent="0.3">
      <c r="A430" s="22"/>
      <c r="B430" s="22"/>
      <c r="C430" s="22"/>
      <c r="D430" s="22"/>
    </row>
    <row r="431" spans="1:4" x14ac:dyDescent="0.3">
      <c r="A431" s="22"/>
      <c r="B431" s="22"/>
      <c r="C431" s="22"/>
      <c r="D431" s="22"/>
    </row>
    <row r="432" spans="1:4" x14ac:dyDescent="0.3">
      <c r="A432" s="22"/>
      <c r="B432" s="22"/>
      <c r="C432" s="22"/>
      <c r="D432" s="22"/>
    </row>
    <row r="433" spans="1:4" x14ac:dyDescent="0.3">
      <c r="A433" s="22"/>
      <c r="B433" s="22"/>
      <c r="C433" s="22"/>
      <c r="D433" s="22"/>
    </row>
    <row r="434" spans="1:4" x14ac:dyDescent="0.3">
      <c r="A434" s="22"/>
      <c r="B434" s="22"/>
      <c r="C434" s="22"/>
      <c r="D434" s="22"/>
    </row>
    <row r="435" spans="1:4" x14ac:dyDescent="0.3">
      <c r="A435" s="22"/>
      <c r="B435" s="22"/>
      <c r="C435" s="22"/>
      <c r="D435" s="22"/>
    </row>
    <row r="436" spans="1:4" x14ac:dyDescent="0.3">
      <c r="A436" s="22"/>
      <c r="B436" s="22"/>
      <c r="C436" s="22"/>
      <c r="D436" s="22"/>
    </row>
    <row r="437" spans="1:4" x14ac:dyDescent="0.3">
      <c r="A437" s="22"/>
      <c r="B437" s="22"/>
      <c r="C437" s="22"/>
      <c r="D437" s="22"/>
    </row>
    <row r="438" spans="1:4" x14ac:dyDescent="0.3">
      <c r="A438" s="22"/>
      <c r="B438" s="22"/>
      <c r="C438" s="22"/>
      <c r="D438" s="22"/>
    </row>
    <row r="439" spans="1:4" x14ac:dyDescent="0.3">
      <c r="A439" s="22"/>
      <c r="B439" s="22"/>
      <c r="C439" s="22"/>
      <c r="D439" s="22"/>
    </row>
    <row r="440" spans="1:4" x14ac:dyDescent="0.3">
      <c r="A440" s="22"/>
      <c r="B440" s="22"/>
      <c r="C440" s="22"/>
      <c r="D440" s="22"/>
    </row>
    <row r="441" spans="1:4" x14ac:dyDescent="0.3">
      <c r="A441" s="22"/>
      <c r="B441" s="22"/>
      <c r="C441" s="22"/>
      <c r="D441" s="22"/>
    </row>
    <row r="442" spans="1:4" x14ac:dyDescent="0.3">
      <c r="A442" s="22"/>
      <c r="B442" s="22"/>
      <c r="C442" s="22"/>
      <c r="D442" s="22"/>
    </row>
    <row r="443" spans="1:4" x14ac:dyDescent="0.3">
      <c r="A443" s="22"/>
      <c r="B443" s="22"/>
      <c r="C443" s="22"/>
      <c r="D443" s="22"/>
    </row>
    <row r="444" spans="1:4" x14ac:dyDescent="0.3">
      <c r="A444" s="22"/>
      <c r="B444" s="22"/>
      <c r="C444" s="22"/>
      <c r="D444" s="22"/>
    </row>
    <row r="445" spans="1:4" x14ac:dyDescent="0.3">
      <c r="A445" s="22"/>
      <c r="B445" s="22"/>
      <c r="C445" s="22"/>
      <c r="D445" s="22"/>
    </row>
    <row r="446" spans="1:4" x14ac:dyDescent="0.3">
      <c r="A446" s="22"/>
      <c r="B446" s="22"/>
      <c r="C446" s="22"/>
      <c r="D446" s="22"/>
    </row>
    <row r="447" spans="1:4" x14ac:dyDescent="0.3">
      <c r="A447" s="22"/>
      <c r="B447" s="22"/>
      <c r="C447" s="22"/>
      <c r="D447" s="22"/>
    </row>
    <row r="448" spans="1:4" x14ac:dyDescent="0.3">
      <c r="A448" s="22"/>
      <c r="B448" s="22"/>
      <c r="C448" s="22"/>
      <c r="D448" s="22"/>
    </row>
    <row r="449" spans="1:4" x14ac:dyDescent="0.3">
      <c r="A449" s="22"/>
      <c r="B449" s="22"/>
      <c r="C449" s="22"/>
      <c r="D449" s="22"/>
    </row>
    <row r="450" spans="1:4" x14ac:dyDescent="0.3">
      <c r="A450" s="22"/>
      <c r="B450" s="22"/>
      <c r="C450" s="22"/>
      <c r="D450" s="22"/>
    </row>
    <row r="451" spans="1:4" x14ac:dyDescent="0.3">
      <c r="A451" s="22"/>
      <c r="B451" s="22"/>
      <c r="C451" s="22"/>
      <c r="D451" s="22"/>
    </row>
    <row r="452" spans="1:4" x14ac:dyDescent="0.3">
      <c r="A452" s="22"/>
      <c r="B452" s="22"/>
      <c r="C452" s="22"/>
      <c r="D452" s="22"/>
    </row>
    <row r="453" spans="1:4" x14ac:dyDescent="0.3">
      <c r="A453" s="22"/>
      <c r="B453" s="22"/>
      <c r="C453" s="22"/>
      <c r="D453" s="22"/>
    </row>
    <row r="454" spans="1:4" x14ac:dyDescent="0.3">
      <c r="A454" s="22"/>
      <c r="B454" s="22"/>
      <c r="C454" s="22"/>
      <c r="D454" s="22"/>
    </row>
    <row r="455" spans="1:4" x14ac:dyDescent="0.3">
      <c r="A455" s="22"/>
      <c r="B455" s="22"/>
      <c r="C455" s="22"/>
      <c r="D455" s="22"/>
    </row>
    <row r="456" spans="1:4" x14ac:dyDescent="0.3">
      <c r="A456" s="22"/>
      <c r="B456" s="22"/>
      <c r="C456" s="22"/>
      <c r="D456" s="22"/>
    </row>
    <row r="457" spans="1:4" x14ac:dyDescent="0.3">
      <c r="A457" s="22"/>
      <c r="B457" s="22"/>
      <c r="C457" s="22"/>
      <c r="D457" s="22"/>
    </row>
    <row r="458" spans="1:4" x14ac:dyDescent="0.3">
      <c r="A458" s="22"/>
      <c r="B458" s="22"/>
      <c r="C458" s="22"/>
      <c r="D458" s="22"/>
    </row>
    <row r="459" spans="1:4" x14ac:dyDescent="0.3">
      <c r="A459" s="22"/>
      <c r="B459" s="22"/>
      <c r="C459" s="22"/>
      <c r="D459" s="22"/>
    </row>
    <row r="460" spans="1:4" x14ac:dyDescent="0.3">
      <c r="A460" s="22"/>
      <c r="B460" s="22"/>
      <c r="C460" s="22"/>
      <c r="D460" s="22"/>
    </row>
    <row r="461" spans="1:4" x14ac:dyDescent="0.3">
      <c r="A461" s="22"/>
      <c r="B461" s="22"/>
      <c r="C461" s="22"/>
      <c r="D461" s="22"/>
    </row>
    <row r="462" spans="1:4" x14ac:dyDescent="0.3">
      <c r="A462" s="22"/>
      <c r="B462" s="22"/>
      <c r="C462" s="22"/>
      <c r="D462" s="22"/>
    </row>
    <row r="463" spans="1:4" x14ac:dyDescent="0.3">
      <c r="A463" s="22"/>
      <c r="B463" s="22"/>
      <c r="C463" s="22"/>
      <c r="D463" s="22"/>
    </row>
    <row r="464" spans="1:4" x14ac:dyDescent="0.3">
      <c r="A464" s="22"/>
      <c r="B464" s="22"/>
      <c r="C464" s="22"/>
      <c r="D464" s="22"/>
    </row>
    <row r="465" spans="1:4" x14ac:dyDescent="0.3">
      <c r="A465" s="22"/>
      <c r="B465" s="22"/>
      <c r="C465" s="22"/>
      <c r="D465" s="22"/>
    </row>
    <row r="466" spans="1:4" x14ac:dyDescent="0.3">
      <c r="A466" s="22"/>
      <c r="B466" s="22"/>
      <c r="C466" s="22"/>
      <c r="D466" s="22"/>
    </row>
    <row r="467" spans="1:4" x14ac:dyDescent="0.3">
      <c r="A467" s="22"/>
      <c r="B467" s="22"/>
      <c r="C467" s="22"/>
      <c r="D467" s="22"/>
    </row>
    <row r="468" spans="1:4" x14ac:dyDescent="0.3">
      <c r="A468" s="22"/>
      <c r="B468" s="22"/>
      <c r="C468" s="22"/>
      <c r="D468" s="22"/>
    </row>
    <row r="469" spans="1:4" x14ac:dyDescent="0.3">
      <c r="A469" s="22"/>
      <c r="B469" s="22"/>
      <c r="C469" s="22"/>
      <c r="D469" s="22"/>
    </row>
    <row r="470" spans="1:4" x14ac:dyDescent="0.3">
      <c r="A470" s="22"/>
      <c r="B470" s="22"/>
      <c r="C470" s="22"/>
      <c r="D470" s="22"/>
    </row>
    <row r="471" spans="1:4" x14ac:dyDescent="0.3">
      <c r="A471" s="22"/>
      <c r="B471" s="22"/>
      <c r="C471" s="22"/>
      <c r="D471" s="22"/>
    </row>
    <row r="472" spans="1:4" x14ac:dyDescent="0.3">
      <c r="A472" s="22"/>
      <c r="B472" s="22"/>
      <c r="C472" s="22"/>
      <c r="D472" s="22"/>
    </row>
    <row r="473" spans="1:4" x14ac:dyDescent="0.3">
      <c r="A473" s="22"/>
      <c r="B473" s="22"/>
      <c r="C473" s="22"/>
      <c r="D473" s="22"/>
    </row>
    <row r="474" spans="1:4" x14ac:dyDescent="0.3">
      <c r="A474" s="22"/>
      <c r="B474" s="22"/>
      <c r="C474" s="22"/>
      <c r="D474" s="22"/>
    </row>
    <row r="475" spans="1:4" x14ac:dyDescent="0.3">
      <c r="A475" s="22"/>
      <c r="B475" s="22"/>
      <c r="C475" s="22"/>
      <c r="D475" s="22"/>
    </row>
    <row r="476" spans="1:4" x14ac:dyDescent="0.3">
      <c r="A476" s="22"/>
      <c r="B476" s="22"/>
      <c r="C476" s="22"/>
      <c r="D476" s="22"/>
    </row>
    <row r="477" spans="1:4" x14ac:dyDescent="0.3">
      <c r="A477" s="22"/>
      <c r="B477" s="22"/>
      <c r="C477" s="22"/>
      <c r="D477" s="22"/>
    </row>
    <row r="478" spans="1:4" x14ac:dyDescent="0.3">
      <c r="A478" s="22"/>
      <c r="B478" s="22"/>
      <c r="C478" s="22"/>
      <c r="D478" s="22"/>
    </row>
    <row r="479" spans="1:4" x14ac:dyDescent="0.3">
      <c r="A479" s="22"/>
      <c r="B479" s="22"/>
      <c r="C479" s="22"/>
      <c r="D479" s="22"/>
    </row>
    <row r="480" spans="1:4" x14ac:dyDescent="0.3">
      <c r="A480" s="22"/>
      <c r="B480" s="22"/>
      <c r="C480" s="22"/>
      <c r="D480" s="22"/>
    </row>
    <row r="481" spans="1:4" x14ac:dyDescent="0.3">
      <c r="A481" s="22"/>
      <c r="B481" s="22"/>
      <c r="C481" s="22"/>
      <c r="D481" s="22"/>
    </row>
    <row r="482" spans="1:4" x14ac:dyDescent="0.3">
      <c r="A482" s="22"/>
      <c r="B482" s="22"/>
      <c r="C482" s="22"/>
      <c r="D482" s="22"/>
    </row>
    <row r="483" spans="1:4" x14ac:dyDescent="0.3">
      <c r="A483" s="22"/>
      <c r="B483" s="22"/>
      <c r="C483" s="22"/>
      <c r="D483" s="22"/>
    </row>
    <row r="484" spans="1:4" x14ac:dyDescent="0.3">
      <c r="A484" s="22"/>
      <c r="B484" s="22"/>
      <c r="C484" s="22"/>
      <c r="D484" s="22"/>
    </row>
    <row r="485" spans="1:4" x14ac:dyDescent="0.3">
      <c r="A485" s="22"/>
      <c r="B485" s="22"/>
      <c r="C485" s="22"/>
      <c r="D485" s="22"/>
    </row>
    <row r="486" spans="1:4" x14ac:dyDescent="0.3">
      <c r="A486" s="22"/>
      <c r="B486" s="22"/>
      <c r="C486" s="22"/>
      <c r="D486" s="22"/>
    </row>
    <row r="487" spans="1:4" x14ac:dyDescent="0.3">
      <c r="A487" s="22"/>
      <c r="B487" s="22"/>
      <c r="C487" s="22"/>
      <c r="D487" s="22"/>
    </row>
    <row r="488" spans="1:4" x14ac:dyDescent="0.3">
      <c r="A488" s="22"/>
      <c r="B488" s="22"/>
      <c r="C488" s="22"/>
      <c r="D488" s="22"/>
    </row>
    <row r="489" spans="1:4" x14ac:dyDescent="0.3">
      <c r="A489" s="22"/>
      <c r="B489" s="22"/>
      <c r="C489" s="22"/>
      <c r="D489" s="22"/>
    </row>
    <row r="490" spans="1:4" x14ac:dyDescent="0.3">
      <c r="A490" s="22"/>
      <c r="B490" s="22"/>
      <c r="C490" s="22"/>
      <c r="D490" s="22"/>
    </row>
    <row r="491" spans="1:4" x14ac:dyDescent="0.3">
      <c r="A491" s="22"/>
      <c r="B491" s="22"/>
      <c r="C491" s="22"/>
      <c r="D491" s="22"/>
    </row>
    <row r="492" spans="1:4" x14ac:dyDescent="0.3">
      <c r="A492" s="22"/>
      <c r="B492" s="22"/>
      <c r="C492" s="22"/>
      <c r="D492" s="22"/>
    </row>
    <row r="493" spans="1:4" x14ac:dyDescent="0.3">
      <c r="A493" s="22"/>
      <c r="B493" s="22"/>
      <c r="C493" s="22"/>
      <c r="D493" s="22"/>
    </row>
    <row r="494" spans="1:4" x14ac:dyDescent="0.3">
      <c r="A494" s="22"/>
      <c r="B494" s="22"/>
      <c r="C494" s="22"/>
      <c r="D494" s="22"/>
    </row>
    <row r="495" spans="1:4" x14ac:dyDescent="0.3">
      <c r="A495" s="22"/>
      <c r="B495" s="22"/>
      <c r="C495" s="22"/>
      <c r="D495" s="22"/>
    </row>
    <row r="496" spans="1:4" x14ac:dyDescent="0.3">
      <c r="A496" s="22"/>
      <c r="B496" s="22"/>
      <c r="C496" s="22"/>
      <c r="D496" s="22"/>
    </row>
    <row r="497" spans="1:4" x14ac:dyDescent="0.3">
      <c r="A497" s="22"/>
      <c r="B497" s="22"/>
      <c r="C497" s="22"/>
      <c r="D497" s="22"/>
    </row>
    <row r="498" spans="1:4" x14ac:dyDescent="0.3">
      <c r="A498" s="22"/>
      <c r="B498" s="22"/>
      <c r="C498" s="22"/>
      <c r="D498" s="22"/>
    </row>
    <row r="499" spans="1:4" x14ac:dyDescent="0.3">
      <c r="A499" s="22"/>
      <c r="B499" s="22"/>
      <c r="C499" s="22"/>
      <c r="D499" s="22"/>
    </row>
    <row r="500" spans="1:4" x14ac:dyDescent="0.3">
      <c r="A500" s="22"/>
      <c r="B500" s="22"/>
      <c r="C500" s="22"/>
      <c r="D500" s="22"/>
    </row>
    <row r="501" spans="1:4" x14ac:dyDescent="0.3">
      <c r="A501" s="22"/>
      <c r="B501" s="22"/>
      <c r="C501" s="22"/>
      <c r="D501" s="22"/>
    </row>
    <row r="502" spans="1:4" x14ac:dyDescent="0.3">
      <c r="A502" s="22"/>
      <c r="B502" s="22"/>
      <c r="C502" s="22"/>
      <c r="D502" s="22"/>
    </row>
    <row r="503" spans="1:4" x14ac:dyDescent="0.3">
      <c r="A503" s="22"/>
      <c r="B503" s="22"/>
      <c r="C503" s="22"/>
      <c r="D503" s="22"/>
    </row>
    <row r="504" spans="1:4" x14ac:dyDescent="0.3">
      <c r="A504" s="22"/>
      <c r="B504" s="22"/>
      <c r="C504" s="22"/>
      <c r="D504" s="22"/>
    </row>
    <row r="505" spans="1:4" x14ac:dyDescent="0.3">
      <c r="A505" s="22"/>
      <c r="B505" s="22"/>
      <c r="C505" s="22"/>
      <c r="D505" s="22"/>
    </row>
    <row r="506" spans="1:4" x14ac:dyDescent="0.3">
      <c r="A506" s="22"/>
      <c r="B506" s="22"/>
      <c r="C506" s="22"/>
      <c r="D506" s="22"/>
    </row>
    <row r="507" spans="1:4" x14ac:dyDescent="0.3">
      <c r="A507" s="22"/>
      <c r="B507" s="22"/>
      <c r="C507" s="22"/>
      <c r="D507" s="22"/>
    </row>
    <row r="508" spans="1:4" x14ac:dyDescent="0.3">
      <c r="A508" s="22"/>
      <c r="B508" s="22"/>
      <c r="C508" s="22"/>
      <c r="D508" s="22"/>
    </row>
    <row r="509" spans="1:4" x14ac:dyDescent="0.3">
      <c r="A509" s="22"/>
      <c r="B509" s="22"/>
      <c r="C509" s="22"/>
      <c r="D509" s="22"/>
    </row>
    <row r="510" spans="1:4" x14ac:dyDescent="0.3">
      <c r="A510" s="22"/>
      <c r="B510" s="22"/>
      <c r="C510" s="22"/>
      <c r="D510" s="22"/>
    </row>
    <row r="511" spans="1:4" x14ac:dyDescent="0.3">
      <c r="A511" s="22"/>
      <c r="B511" s="22"/>
      <c r="C511" s="22"/>
      <c r="D511" s="22"/>
    </row>
    <row r="512" spans="1:4" x14ac:dyDescent="0.3">
      <c r="A512" s="22"/>
      <c r="B512" s="22"/>
      <c r="C512" s="22"/>
      <c r="D512" s="22"/>
    </row>
    <row r="513" spans="1:4" x14ac:dyDescent="0.3">
      <c r="A513" s="22"/>
      <c r="B513" s="22"/>
      <c r="C513" s="22"/>
      <c r="D513" s="22"/>
    </row>
    <row r="514" spans="1:4" x14ac:dyDescent="0.3">
      <c r="A514" s="22"/>
      <c r="B514" s="22"/>
      <c r="C514" s="22"/>
      <c r="D514" s="22"/>
    </row>
    <row r="515" spans="1:4" x14ac:dyDescent="0.3">
      <c r="A515" s="22"/>
      <c r="B515" s="22"/>
      <c r="C515" s="22"/>
      <c r="D515" s="22"/>
    </row>
    <row r="516" spans="1:4" x14ac:dyDescent="0.3">
      <c r="A516" s="22"/>
      <c r="B516" s="22"/>
      <c r="C516" s="22"/>
      <c r="D516" s="22"/>
    </row>
    <row r="517" spans="1:4" x14ac:dyDescent="0.3">
      <c r="A517" s="22"/>
      <c r="B517" s="22"/>
      <c r="C517" s="22"/>
      <c r="D517" s="22"/>
    </row>
    <row r="518" spans="1:4" x14ac:dyDescent="0.3">
      <c r="A518" s="22"/>
      <c r="B518" s="22"/>
      <c r="C518" s="22"/>
      <c r="D518" s="22"/>
    </row>
    <row r="519" spans="1:4" x14ac:dyDescent="0.3">
      <c r="A519" s="22"/>
      <c r="B519" s="22"/>
      <c r="C519" s="22"/>
      <c r="D519" s="22"/>
    </row>
    <row r="520" spans="1:4" x14ac:dyDescent="0.3">
      <c r="A520" s="22"/>
      <c r="B520" s="22"/>
      <c r="C520" s="22"/>
      <c r="D520" s="22"/>
    </row>
    <row r="521" spans="1:4" x14ac:dyDescent="0.3">
      <c r="A521" s="22"/>
      <c r="B521" s="22"/>
      <c r="C521" s="22"/>
      <c r="D521" s="22"/>
    </row>
    <row r="522" spans="1:4" x14ac:dyDescent="0.3">
      <c r="A522" s="22"/>
      <c r="B522" s="22"/>
      <c r="C522" s="22"/>
      <c r="D522" s="22"/>
    </row>
    <row r="523" spans="1:4" x14ac:dyDescent="0.3">
      <c r="A523" s="22"/>
      <c r="B523" s="22"/>
      <c r="C523" s="22"/>
      <c r="D523" s="22"/>
    </row>
    <row r="524" spans="1:4" x14ac:dyDescent="0.3">
      <c r="A524" s="22"/>
      <c r="B524" s="22"/>
      <c r="C524" s="22"/>
      <c r="D524" s="22"/>
    </row>
    <row r="525" spans="1:4" x14ac:dyDescent="0.3">
      <c r="A525" s="22"/>
      <c r="B525" s="22"/>
      <c r="C525" s="22"/>
      <c r="D525" s="22"/>
    </row>
    <row r="526" spans="1:4" x14ac:dyDescent="0.3">
      <c r="A526" s="22"/>
      <c r="B526" s="22"/>
      <c r="C526" s="22"/>
      <c r="D526" s="22"/>
    </row>
    <row r="527" spans="1:4" x14ac:dyDescent="0.3">
      <c r="A527" s="22"/>
      <c r="B527" s="22"/>
      <c r="C527" s="22"/>
      <c r="D527" s="22"/>
    </row>
    <row r="528" spans="1:4" x14ac:dyDescent="0.3">
      <c r="A528" s="22"/>
      <c r="B528" s="22"/>
      <c r="C528" s="22"/>
      <c r="D528" s="22"/>
    </row>
    <row r="529" spans="1:4" x14ac:dyDescent="0.3">
      <c r="A529" s="22"/>
      <c r="B529" s="22"/>
      <c r="C529" s="22"/>
      <c r="D529" s="22"/>
    </row>
    <row r="530" spans="1:4" x14ac:dyDescent="0.3">
      <c r="A530" s="22"/>
      <c r="B530" s="22"/>
      <c r="C530" s="22"/>
      <c r="D530" s="22"/>
    </row>
    <row r="531" spans="1:4" x14ac:dyDescent="0.3">
      <c r="A531" s="22"/>
      <c r="B531" s="22"/>
      <c r="C531" s="22"/>
      <c r="D531" s="22"/>
    </row>
    <row r="532" spans="1:4" x14ac:dyDescent="0.3">
      <c r="A532" s="22"/>
      <c r="B532" s="22"/>
      <c r="C532" s="22"/>
      <c r="D532" s="22"/>
    </row>
    <row r="533" spans="1:4" x14ac:dyDescent="0.3">
      <c r="A533" s="22"/>
      <c r="B533" s="22"/>
      <c r="C533" s="22"/>
      <c r="D533" s="22"/>
    </row>
    <row r="534" spans="1:4" x14ac:dyDescent="0.3">
      <c r="A534" s="22"/>
      <c r="B534" s="22"/>
      <c r="C534" s="22"/>
      <c r="D534" s="22"/>
    </row>
    <row r="535" spans="1:4" x14ac:dyDescent="0.3">
      <c r="A535" s="22"/>
      <c r="B535" s="22"/>
      <c r="C535" s="22"/>
      <c r="D535" s="22"/>
    </row>
    <row r="536" spans="1:4" x14ac:dyDescent="0.3">
      <c r="A536" s="22"/>
      <c r="B536" s="22"/>
      <c r="C536" s="22"/>
      <c r="D536" s="22"/>
    </row>
    <row r="537" spans="1:4" x14ac:dyDescent="0.3">
      <c r="A537" s="22"/>
      <c r="B537" s="22"/>
      <c r="C537" s="22"/>
      <c r="D537" s="22"/>
    </row>
    <row r="538" spans="1:4" x14ac:dyDescent="0.3">
      <c r="A538" s="22"/>
      <c r="B538" s="22"/>
      <c r="C538" s="22"/>
      <c r="D538" s="22"/>
    </row>
    <row r="539" spans="1:4" x14ac:dyDescent="0.3">
      <c r="A539" s="22"/>
      <c r="B539" s="22"/>
      <c r="C539" s="22"/>
      <c r="D539" s="22"/>
    </row>
    <row r="540" spans="1:4" x14ac:dyDescent="0.3">
      <c r="A540" s="22"/>
      <c r="B540" s="22"/>
      <c r="C540" s="22"/>
      <c r="D540" s="22"/>
    </row>
    <row r="541" spans="1:4" x14ac:dyDescent="0.3">
      <c r="A541" s="22"/>
      <c r="B541" s="22"/>
      <c r="C541" s="22"/>
      <c r="D541" s="22"/>
    </row>
    <row r="542" spans="1:4" x14ac:dyDescent="0.3">
      <c r="A542" s="22"/>
      <c r="B542" s="22"/>
      <c r="C542" s="22"/>
      <c r="D542" s="22"/>
    </row>
    <row r="543" spans="1:4" x14ac:dyDescent="0.3">
      <c r="A543" s="22"/>
      <c r="B543" s="22"/>
      <c r="C543" s="22"/>
      <c r="D543" s="22"/>
    </row>
    <row r="544" spans="1:4" x14ac:dyDescent="0.3">
      <c r="A544" s="22"/>
      <c r="B544" s="22"/>
      <c r="C544" s="22"/>
      <c r="D544" s="22"/>
    </row>
    <row r="545" spans="1:4" x14ac:dyDescent="0.3">
      <c r="A545" s="22"/>
      <c r="B545" s="22"/>
      <c r="C545" s="22"/>
      <c r="D545" s="22"/>
    </row>
    <row r="546" spans="1:4" x14ac:dyDescent="0.3">
      <c r="A546" s="22"/>
      <c r="B546" s="22"/>
      <c r="C546" s="22"/>
      <c r="D546" s="22"/>
    </row>
    <row r="547" spans="1:4" x14ac:dyDescent="0.3">
      <c r="A547" s="22"/>
      <c r="B547" s="22"/>
      <c r="C547" s="22"/>
      <c r="D547" s="22"/>
    </row>
    <row r="548" spans="1:4" x14ac:dyDescent="0.3">
      <c r="A548" s="22"/>
      <c r="B548" s="22"/>
      <c r="C548" s="22"/>
      <c r="D548" s="22"/>
    </row>
    <row r="549" spans="1:4" x14ac:dyDescent="0.3">
      <c r="A549" s="22"/>
      <c r="B549" s="22"/>
      <c r="C549" s="22"/>
      <c r="D549" s="22"/>
    </row>
    <row r="550" spans="1:4" x14ac:dyDescent="0.3">
      <c r="A550" s="22"/>
      <c r="B550" s="22"/>
      <c r="C550" s="22"/>
      <c r="D550" s="22"/>
    </row>
    <row r="551" spans="1:4" x14ac:dyDescent="0.3">
      <c r="A551" s="22"/>
      <c r="B551" s="22"/>
      <c r="C551" s="22"/>
      <c r="D551" s="22"/>
    </row>
    <row r="552" spans="1:4" x14ac:dyDescent="0.3">
      <c r="A552" s="22"/>
      <c r="B552" s="22"/>
      <c r="C552" s="22"/>
      <c r="D552" s="22"/>
    </row>
    <row r="553" spans="1:4" x14ac:dyDescent="0.3">
      <c r="A553" s="22"/>
      <c r="B553" s="22"/>
      <c r="C553" s="22"/>
      <c r="D553" s="22"/>
    </row>
    <row r="554" spans="1:4" x14ac:dyDescent="0.3">
      <c r="A554" s="22"/>
      <c r="B554" s="22"/>
      <c r="C554" s="22"/>
      <c r="D554" s="22"/>
    </row>
    <row r="555" spans="1:4" x14ac:dyDescent="0.3">
      <c r="A555" s="22"/>
      <c r="B555" s="22"/>
      <c r="C555" s="22"/>
      <c r="D555" s="22"/>
    </row>
    <row r="556" spans="1:4" x14ac:dyDescent="0.3">
      <c r="A556" s="22"/>
      <c r="B556" s="22"/>
      <c r="C556" s="22"/>
      <c r="D556" s="22"/>
    </row>
    <row r="557" spans="1:4" x14ac:dyDescent="0.3">
      <c r="A557" s="22"/>
      <c r="B557" s="22"/>
      <c r="C557" s="22"/>
      <c r="D557" s="22"/>
    </row>
    <row r="558" spans="1:4" x14ac:dyDescent="0.3">
      <c r="A558" s="22"/>
      <c r="B558" s="22"/>
      <c r="C558" s="22"/>
      <c r="D558" s="22"/>
    </row>
    <row r="559" spans="1:4" x14ac:dyDescent="0.3">
      <c r="A559" s="22"/>
      <c r="B559" s="22"/>
      <c r="C559" s="22"/>
      <c r="D559" s="22"/>
    </row>
    <row r="560" spans="1:4" x14ac:dyDescent="0.3">
      <c r="A560" s="22"/>
      <c r="B560" s="22"/>
      <c r="C560" s="22"/>
      <c r="D560" s="22"/>
    </row>
    <row r="561" spans="1:4" x14ac:dyDescent="0.3">
      <c r="A561" s="22"/>
      <c r="B561" s="22"/>
      <c r="C561" s="22"/>
      <c r="D561" s="22"/>
    </row>
    <row r="562" spans="1:4" x14ac:dyDescent="0.3">
      <c r="A562" s="22"/>
      <c r="B562" s="22"/>
      <c r="C562" s="22"/>
      <c r="D562" s="22"/>
    </row>
    <row r="563" spans="1:4" x14ac:dyDescent="0.3">
      <c r="A563" s="22"/>
      <c r="B563" s="22"/>
      <c r="C563" s="22"/>
      <c r="D563" s="22"/>
    </row>
    <row r="564" spans="1:4" x14ac:dyDescent="0.3">
      <c r="A564" s="22"/>
      <c r="B564" s="22"/>
      <c r="C564" s="22"/>
      <c r="D564" s="22"/>
    </row>
    <row r="565" spans="1:4" x14ac:dyDescent="0.3">
      <c r="A565" s="22"/>
      <c r="B565" s="22"/>
      <c r="C565" s="22"/>
      <c r="D565" s="22"/>
    </row>
    <row r="566" spans="1:4" x14ac:dyDescent="0.3">
      <c r="A566" s="22"/>
      <c r="B566" s="22"/>
      <c r="C566" s="22"/>
      <c r="D566" s="22"/>
    </row>
    <row r="567" spans="1:4" x14ac:dyDescent="0.3">
      <c r="A567" s="22"/>
      <c r="B567" s="22"/>
      <c r="C567" s="22"/>
      <c r="D567" s="22"/>
    </row>
    <row r="568" spans="1:4" x14ac:dyDescent="0.3">
      <c r="A568" s="22"/>
      <c r="B568" s="22"/>
      <c r="C568" s="22"/>
      <c r="D568" s="22"/>
    </row>
    <row r="569" spans="1:4" x14ac:dyDescent="0.3">
      <c r="A569" s="22"/>
      <c r="B569" s="22"/>
      <c r="C569" s="22"/>
      <c r="D569" s="22"/>
    </row>
    <row r="570" spans="1:4" x14ac:dyDescent="0.3">
      <c r="A570" s="22"/>
      <c r="B570" s="22"/>
      <c r="C570" s="22"/>
      <c r="D570" s="22"/>
    </row>
    <row r="571" spans="1:4" x14ac:dyDescent="0.3">
      <c r="A571" s="22"/>
      <c r="B571" s="22"/>
      <c r="C571" s="22"/>
      <c r="D571" s="22"/>
    </row>
    <row r="572" spans="1:4" x14ac:dyDescent="0.3">
      <c r="A572" s="22"/>
      <c r="B572" s="22"/>
      <c r="C572" s="22"/>
      <c r="D572" s="22"/>
    </row>
    <row r="573" spans="1:4" x14ac:dyDescent="0.3">
      <c r="A573" s="22"/>
      <c r="B573" s="22"/>
      <c r="C573" s="22"/>
      <c r="D573" s="22"/>
    </row>
    <row r="574" spans="1:4" x14ac:dyDescent="0.3">
      <c r="A574" s="22"/>
      <c r="B574" s="22"/>
      <c r="C574" s="22"/>
      <c r="D574" s="22"/>
    </row>
    <row r="575" spans="1:4" x14ac:dyDescent="0.3">
      <c r="A575" s="22"/>
      <c r="B575" s="22"/>
      <c r="C575" s="22"/>
      <c r="D575" s="22"/>
    </row>
    <row r="576" spans="1:4" x14ac:dyDescent="0.3">
      <c r="A576" s="22"/>
      <c r="B576" s="22"/>
      <c r="C576" s="22"/>
      <c r="D576" s="22"/>
    </row>
    <row r="577" spans="1:4" x14ac:dyDescent="0.3">
      <c r="A577" s="22"/>
      <c r="B577" s="22"/>
      <c r="C577" s="22"/>
      <c r="D577" s="22"/>
    </row>
    <row r="578" spans="1:4" x14ac:dyDescent="0.3">
      <c r="A578" s="22"/>
      <c r="B578" s="22"/>
      <c r="C578" s="22"/>
      <c r="D578" s="22"/>
    </row>
    <row r="579" spans="1:4" x14ac:dyDescent="0.3">
      <c r="A579" s="22"/>
      <c r="B579" s="22"/>
      <c r="C579" s="22"/>
      <c r="D579" s="22"/>
    </row>
    <row r="580" spans="1:4" x14ac:dyDescent="0.3">
      <c r="A580" s="22"/>
      <c r="B580" s="22"/>
      <c r="C580" s="22"/>
      <c r="D580" s="22"/>
    </row>
    <row r="581" spans="1:4" x14ac:dyDescent="0.3">
      <c r="A581" s="22"/>
      <c r="B581" s="22"/>
      <c r="C581" s="22"/>
      <c r="D581" s="22"/>
    </row>
    <row r="582" spans="1:4" x14ac:dyDescent="0.3">
      <c r="A582" s="22"/>
      <c r="B582" s="22"/>
      <c r="C582" s="22"/>
      <c r="D582" s="22"/>
    </row>
    <row r="583" spans="1:4" x14ac:dyDescent="0.3">
      <c r="A583" s="22"/>
      <c r="B583" s="22"/>
      <c r="C583" s="22"/>
      <c r="D583" s="22"/>
    </row>
    <row r="584" spans="1:4" x14ac:dyDescent="0.3">
      <c r="A584" s="22"/>
      <c r="B584" s="22"/>
      <c r="C584" s="22"/>
      <c r="D584" s="22"/>
    </row>
    <row r="585" spans="1:4" x14ac:dyDescent="0.3">
      <c r="A585" s="22"/>
      <c r="B585" s="22"/>
      <c r="C585" s="22"/>
      <c r="D585" s="22"/>
    </row>
    <row r="586" spans="1:4" x14ac:dyDescent="0.3">
      <c r="A586" s="22"/>
      <c r="B586" s="22"/>
      <c r="C586" s="22"/>
      <c r="D586" s="22"/>
    </row>
    <row r="587" spans="1:4" x14ac:dyDescent="0.3">
      <c r="A587" s="22"/>
      <c r="B587" s="22"/>
      <c r="C587" s="22"/>
      <c r="D587" s="22"/>
    </row>
    <row r="588" spans="1:4" x14ac:dyDescent="0.3">
      <c r="A588" s="22"/>
      <c r="B588" s="22"/>
      <c r="C588" s="22"/>
      <c r="D588" s="22"/>
    </row>
    <row r="589" spans="1:4" x14ac:dyDescent="0.3">
      <c r="A589" s="22"/>
      <c r="B589" s="22"/>
      <c r="C589" s="22"/>
      <c r="D589" s="22"/>
    </row>
    <row r="590" spans="1:4" x14ac:dyDescent="0.3">
      <c r="A590" s="22"/>
      <c r="B590" s="22"/>
      <c r="C590" s="22"/>
      <c r="D590" s="22"/>
    </row>
    <row r="591" spans="1:4" x14ac:dyDescent="0.3">
      <c r="A591" s="22"/>
      <c r="B591" s="22"/>
      <c r="C591" s="22"/>
      <c r="D591" s="22"/>
    </row>
    <row r="592" spans="1:4" x14ac:dyDescent="0.3">
      <c r="A592" s="22"/>
      <c r="B592" s="22"/>
      <c r="C592" s="22"/>
      <c r="D592" s="22"/>
    </row>
    <row r="593" spans="1:4" x14ac:dyDescent="0.3">
      <c r="A593" s="22"/>
      <c r="B593" s="22"/>
      <c r="C593" s="22"/>
      <c r="D593" s="22"/>
    </row>
    <row r="594" spans="1:4" x14ac:dyDescent="0.3">
      <c r="A594" s="22"/>
      <c r="B594" s="22"/>
      <c r="C594" s="22"/>
      <c r="D594" s="22"/>
    </row>
    <row r="595" spans="1:4" x14ac:dyDescent="0.3">
      <c r="A595" s="22"/>
      <c r="B595" s="22"/>
      <c r="C595" s="22"/>
      <c r="D595" s="22"/>
    </row>
    <row r="596" spans="1:4" x14ac:dyDescent="0.3">
      <c r="A596" s="22"/>
      <c r="B596" s="22"/>
      <c r="C596" s="22"/>
      <c r="D596" s="22"/>
    </row>
    <row r="597" spans="1:4" x14ac:dyDescent="0.3">
      <c r="A597" s="22"/>
      <c r="B597" s="22"/>
      <c r="C597" s="22"/>
      <c r="D597" s="22"/>
    </row>
    <row r="598" spans="1:4" x14ac:dyDescent="0.3">
      <c r="A598" s="22"/>
      <c r="B598" s="22"/>
      <c r="C598" s="22"/>
      <c r="D598" s="22"/>
    </row>
    <row r="599" spans="1:4" x14ac:dyDescent="0.3">
      <c r="A599" s="22"/>
      <c r="B599" s="22"/>
      <c r="C599" s="22"/>
      <c r="D599" s="22"/>
    </row>
    <row r="600" spans="1:4" x14ac:dyDescent="0.3">
      <c r="A600" s="22"/>
      <c r="B600" s="22"/>
      <c r="C600" s="22"/>
      <c r="D600" s="22"/>
    </row>
    <row r="601" spans="1:4" x14ac:dyDescent="0.3">
      <c r="A601" s="22"/>
      <c r="B601" s="22"/>
      <c r="C601" s="22"/>
      <c r="D601" s="22"/>
    </row>
    <row r="602" spans="1:4" x14ac:dyDescent="0.3">
      <c r="A602" s="22"/>
      <c r="B602" s="22"/>
      <c r="C602" s="22"/>
      <c r="D602" s="22"/>
    </row>
    <row r="603" spans="1:4" x14ac:dyDescent="0.3">
      <c r="A603" s="22"/>
      <c r="B603" s="22"/>
      <c r="C603" s="22"/>
      <c r="D603" s="22"/>
    </row>
    <row r="604" spans="1:4" x14ac:dyDescent="0.3">
      <c r="A604" s="22"/>
      <c r="B604" s="22"/>
      <c r="C604" s="22"/>
      <c r="D604" s="22"/>
    </row>
    <row r="605" spans="1:4" x14ac:dyDescent="0.3">
      <c r="A605" s="22"/>
      <c r="B605" s="22"/>
      <c r="C605" s="22"/>
      <c r="D605" s="22"/>
    </row>
    <row r="606" spans="1:4" x14ac:dyDescent="0.3">
      <c r="A606" s="22"/>
      <c r="B606" s="22"/>
      <c r="C606" s="22"/>
      <c r="D606" s="22"/>
    </row>
    <row r="607" spans="1:4" x14ac:dyDescent="0.3">
      <c r="A607" s="22"/>
      <c r="B607" s="22"/>
      <c r="C607" s="22"/>
      <c r="D607" s="22"/>
    </row>
    <row r="608" spans="1:4" x14ac:dyDescent="0.3">
      <c r="A608" s="22"/>
      <c r="B608" s="22"/>
      <c r="C608" s="22"/>
      <c r="D608" s="22"/>
    </row>
    <row r="609" spans="1:4" x14ac:dyDescent="0.3">
      <c r="A609" s="22"/>
      <c r="B609" s="22"/>
      <c r="C609" s="22"/>
      <c r="D609" s="22"/>
    </row>
    <row r="610" spans="1:4" x14ac:dyDescent="0.3">
      <c r="A610" s="22"/>
      <c r="B610" s="22"/>
      <c r="C610" s="22"/>
      <c r="D610" s="22"/>
    </row>
    <row r="611" spans="1:4" x14ac:dyDescent="0.3">
      <c r="A611" s="22"/>
      <c r="B611" s="22"/>
      <c r="C611" s="22"/>
      <c r="D611" s="22"/>
    </row>
    <row r="612" spans="1:4" x14ac:dyDescent="0.3">
      <c r="A612" s="22"/>
      <c r="B612" s="22"/>
      <c r="C612" s="22"/>
      <c r="D612" s="22"/>
    </row>
    <row r="613" spans="1:4" x14ac:dyDescent="0.3">
      <c r="A613" s="22"/>
      <c r="B613" s="22"/>
      <c r="C613" s="22"/>
      <c r="D613" s="22"/>
    </row>
    <row r="614" spans="1:4" x14ac:dyDescent="0.3">
      <c r="A614" s="22"/>
      <c r="B614" s="22"/>
      <c r="C614" s="22"/>
      <c r="D614" s="22"/>
    </row>
    <row r="615" spans="1:4" x14ac:dyDescent="0.3">
      <c r="A615" s="22"/>
      <c r="B615" s="22"/>
      <c r="C615" s="22"/>
      <c r="D615" s="22"/>
    </row>
    <row r="616" spans="1:4" x14ac:dyDescent="0.3">
      <c r="A616" s="22"/>
      <c r="B616" s="22"/>
      <c r="C616" s="22"/>
      <c r="D616" s="22"/>
    </row>
    <row r="617" spans="1:4" x14ac:dyDescent="0.3">
      <c r="A617" s="22"/>
      <c r="B617" s="22"/>
      <c r="C617" s="22"/>
      <c r="D617" s="22"/>
    </row>
    <row r="618" spans="1:4" x14ac:dyDescent="0.3">
      <c r="A618" s="22"/>
      <c r="B618" s="22"/>
      <c r="C618" s="22"/>
      <c r="D618" s="22"/>
    </row>
    <row r="619" spans="1:4" x14ac:dyDescent="0.3">
      <c r="A619" s="22"/>
      <c r="B619" s="22"/>
      <c r="C619" s="22"/>
      <c r="D619" s="22"/>
    </row>
    <row r="620" spans="1:4" x14ac:dyDescent="0.3">
      <c r="A620" s="22"/>
      <c r="B620" s="22"/>
      <c r="C620" s="22"/>
      <c r="D620" s="22"/>
    </row>
    <row r="621" spans="1:4" x14ac:dyDescent="0.3">
      <c r="A621" s="22"/>
      <c r="B621" s="22"/>
      <c r="C621" s="22"/>
      <c r="D621" s="22"/>
    </row>
    <row r="622" spans="1:4" x14ac:dyDescent="0.3">
      <c r="A622" s="22"/>
      <c r="B622" s="22"/>
      <c r="C622" s="22"/>
      <c r="D622" s="22"/>
    </row>
    <row r="623" spans="1:4" x14ac:dyDescent="0.3">
      <c r="A623" s="22"/>
      <c r="B623" s="22"/>
      <c r="C623" s="22"/>
      <c r="D623" s="22"/>
    </row>
    <row r="624" spans="1:4" x14ac:dyDescent="0.3">
      <c r="A624" s="22"/>
      <c r="B624" s="22"/>
      <c r="C624" s="22"/>
      <c r="D624" s="22"/>
    </row>
    <row r="625" spans="1:4" x14ac:dyDescent="0.3">
      <c r="A625" s="22"/>
      <c r="B625" s="22"/>
      <c r="C625" s="22"/>
      <c r="D625" s="22"/>
    </row>
    <row r="626" spans="1:4" x14ac:dyDescent="0.3">
      <c r="A626" s="22"/>
      <c r="B626" s="22"/>
      <c r="C626" s="22"/>
      <c r="D626" s="22"/>
    </row>
  </sheetData>
  <mergeCells count="2">
    <mergeCell ref="A7:B7"/>
    <mergeCell ref="M4:Q9"/>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82C4C-E3B6-4233-90C5-87AD40559AA2}">
  <sheetPr>
    <tabColor theme="1"/>
  </sheetPr>
  <dimension ref="A1:BF226"/>
  <sheetViews>
    <sheetView topLeftCell="A12" workbookViewId="0">
      <selection activeCell="B35" sqref="B35:B39"/>
    </sheetView>
  </sheetViews>
  <sheetFormatPr defaultColWidth="0" defaultRowHeight="14.4" zeroHeight="1" x14ac:dyDescent="0.3"/>
  <cols>
    <col min="1" max="1" width="27.5546875" bestFit="1" customWidth="1"/>
    <col min="2" max="2" width="20.6640625" bestFit="1" customWidth="1"/>
    <col min="3" max="3" width="13.6640625" bestFit="1" customWidth="1"/>
    <col min="4" max="4" width="12.5546875" bestFit="1" customWidth="1"/>
    <col min="5" max="9" width="12.109375" customWidth="1"/>
    <col min="10" max="58" width="9.109375" style="22" hidden="1" customWidth="1"/>
    <col min="59" max="16384" width="8.88671875" hidden="1"/>
  </cols>
  <sheetData>
    <row r="1" spans="1:9" s="22" customFormat="1" ht="15" thickBot="1" x14ac:dyDescent="0.35"/>
    <row r="2" spans="1:9" ht="14.4" customHeight="1" x14ac:dyDescent="0.3">
      <c r="A2" s="325" t="s">
        <v>270</v>
      </c>
      <c r="B2" s="325"/>
      <c r="C2" s="22"/>
      <c r="D2" s="271"/>
      <c r="E2" s="22"/>
      <c r="F2" s="22"/>
      <c r="G2" s="22"/>
      <c r="H2" s="272"/>
      <c r="I2" s="22"/>
    </row>
    <row r="3" spans="1:9" ht="14.4" customHeight="1" x14ac:dyDescent="0.3">
      <c r="A3" s="325"/>
      <c r="B3" s="325"/>
      <c r="C3" s="22"/>
      <c r="D3" s="273"/>
      <c r="E3" s="274"/>
      <c r="F3" s="274"/>
      <c r="G3" s="274"/>
      <c r="H3" s="274"/>
      <c r="I3" s="274"/>
    </row>
    <row r="4" spans="1:9" ht="15" customHeight="1" x14ac:dyDescent="0.3">
      <c r="A4" s="325"/>
      <c r="B4" s="325"/>
      <c r="C4" s="22"/>
      <c r="D4" s="273"/>
      <c r="E4" s="274"/>
      <c r="F4" s="274"/>
      <c r="G4" s="274"/>
      <c r="H4" s="274"/>
      <c r="I4" s="274"/>
    </row>
    <row r="5" spans="1:9" ht="15" customHeight="1" x14ac:dyDescent="0.3">
      <c r="A5" s="325"/>
      <c r="B5" s="325"/>
      <c r="C5" s="22"/>
      <c r="D5" s="273"/>
      <c r="E5" s="274"/>
      <c r="F5" s="274"/>
      <c r="G5" s="274"/>
      <c r="H5" s="274"/>
      <c r="I5" s="274"/>
    </row>
    <row r="6" spans="1:9" ht="15" customHeight="1" x14ac:dyDescent="0.3">
      <c r="A6" s="325"/>
      <c r="B6" s="325"/>
      <c r="C6" s="22"/>
      <c r="D6" s="273"/>
      <c r="E6" s="274"/>
      <c r="F6" s="274"/>
      <c r="G6" s="274"/>
      <c r="H6" s="274"/>
      <c r="I6" s="274"/>
    </row>
    <row r="7" spans="1:9" ht="15" customHeight="1" x14ac:dyDescent="0.3">
      <c r="A7" s="325"/>
      <c r="B7" s="325"/>
      <c r="C7" s="22"/>
      <c r="D7" s="273"/>
      <c r="E7" s="274"/>
      <c r="F7" s="274"/>
      <c r="G7" s="274"/>
      <c r="H7" s="274"/>
      <c r="I7" s="274"/>
    </row>
    <row r="8" spans="1:9" ht="15" customHeight="1" thickBot="1" x14ac:dyDescent="0.35">
      <c r="A8" s="325"/>
      <c r="B8" s="325"/>
      <c r="C8" s="22"/>
      <c r="D8" s="275"/>
      <c r="E8" s="274"/>
      <c r="F8" s="274"/>
      <c r="G8" s="274"/>
      <c r="H8" s="274"/>
      <c r="I8" s="274"/>
    </row>
    <row r="9" spans="1:9" ht="15" thickBot="1" x14ac:dyDescent="0.35">
      <c r="A9" s="22"/>
      <c r="B9" s="22"/>
      <c r="C9" s="22"/>
      <c r="D9" s="220"/>
      <c r="E9" s="22"/>
      <c r="F9" s="22"/>
      <c r="G9" s="22"/>
      <c r="H9" s="22"/>
      <c r="I9" s="22"/>
    </row>
    <row r="10" spans="1:9" s="22" customFormat="1" x14ac:dyDescent="0.3">
      <c r="A10" s="276" t="s">
        <v>268</v>
      </c>
      <c r="B10" s="312" t="s">
        <v>269</v>
      </c>
    </row>
    <row r="11" spans="1:9" x14ac:dyDescent="0.3">
      <c r="A11" s="31" t="s">
        <v>263</v>
      </c>
      <c r="B11" s="33"/>
      <c r="C11" s="22"/>
      <c r="D11" s="22"/>
      <c r="E11" s="22"/>
      <c r="F11" s="22"/>
      <c r="G11" s="22"/>
      <c r="H11" s="22"/>
      <c r="I11" s="22"/>
    </row>
    <row r="12" spans="1:9" x14ac:dyDescent="0.3">
      <c r="A12" s="31" t="s">
        <v>264</v>
      </c>
      <c r="B12" s="33"/>
      <c r="C12" s="22"/>
      <c r="D12" s="22"/>
      <c r="E12" s="22"/>
      <c r="F12" s="22"/>
      <c r="G12" s="22"/>
      <c r="H12" s="22"/>
      <c r="I12" s="22"/>
    </row>
    <row r="13" spans="1:9" x14ac:dyDescent="0.3">
      <c r="A13" s="31" t="s">
        <v>266</v>
      </c>
      <c r="B13" s="33"/>
      <c r="C13" s="22"/>
      <c r="D13" s="22"/>
      <c r="E13" s="22"/>
      <c r="F13" s="22"/>
      <c r="G13" s="22"/>
      <c r="H13" s="22"/>
      <c r="I13" s="22"/>
    </row>
    <row r="14" spans="1:9" x14ac:dyDescent="0.3">
      <c r="A14" s="31" t="s">
        <v>265</v>
      </c>
      <c r="B14" s="33"/>
      <c r="C14" s="22"/>
      <c r="D14" s="22"/>
      <c r="E14" s="22"/>
      <c r="F14" s="22"/>
      <c r="G14" s="22"/>
      <c r="H14" s="22"/>
      <c r="I14" s="22"/>
    </row>
    <row r="15" spans="1:9" x14ac:dyDescent="0.3">
      <c r="A15" s="31" t="s">
        <v>267</v>
      </c>
      <c r="B15" s="33"/>
      <c r="C15" s="22"/>
      <c r="D15" s="22"/>
      <c r="E15" s="22"/>
      <c r="F15" s="22"/>
      <c r="G15" s="22"/>
      <c r="H15" s="22"/>
      <c r="I15" s="22"/>
    </row>
    <row r="16" spans="1:9" ht="15" thickBot="1" x14ac:dyDescent="0.35">
      <c r="A16" s="32" t="s">
        <v>96</v>
      </c>
      <c r="B16" s="33"/>
      <c r="C16" s="22"/>
      <c r="D16" s="22"/>
      <c r="E16" s="22"/>
      <c r="F16" s="22"/>
      <c r="G16" s="22"/>
      <c r="H16" s="22"/>
      <c r="I16" s="22"/>
    </row>
    <row r="17" spans="1:9" ht="15" thickBot="1" x14ac:dyDescent="0.35">
      <c r="A17" s="218"/>
      <c r="B17" s="219">
        <f>SUM(B11:B16)</f>
        <v>0</v>
      </c>
      <c r="C17" s="22"/>
      <c r="D17" s="22"/>
      <c r="E17" s="22"/>
      <c r="F17" s="22"/>
      <c r="G17" s="22"/>
      <c r="H17" s="22"/>
      <c r="I17" s="22"/>
    </row>
    <row r="18" spans="1:9" x14ac:dyDescent="0.3">
      <c r="A18" s="277"/>
      <c r="B18" s="278"/>
      <c r="C18" s="22"/>
      <c r="D18" s="22"/>
      <c r="E18" s="22"/>
      <c r="F18" s="22"/>
      <c r="G18" s="22"/>
      <c r="H18" s="22"/>
      <c r="I18" s="22"/>
    </row>
    <row r="19" spans="1:9" s="44" customFormat="1" ht="14.4" customHeight="1" x14ac:dyDescent="0.3">
      <c r="A19" s="310"/>
      <c r="B19" s="311"/>
      <c r="C19" s="311"/>
      <c r="D19" s="311"/>
      <c r="E19" s="311"/>
      <c r="F19" s="311"/>
      <c r="G19" s="310"/>
      <c r="H19" s="310"/>
      <c r="I19" s="310"/>
    </row>
    <row r="20" spans="1:9" ht="14.4" customHeight="1" x14ac:dyDescent="0.3">
      <c r="A20" s="325" t="s">
        <v>276</v>
      </c>
      <c r="B20" s="325"/>
      <c r="C20" s="280"/>
      <c r="D20" s="280"/>
      <c r="E20" s="280"/>
      <c r="F20" s="280"/>
      <c r="G20" s="22"/>
      <c r="H20" s="22"/>
      <c r="I20" s="22"/>
    </row>
    <row r="21" spans="1:9" ht="14.4" customHeight="1" x14ac:dyDescent="0.3">
      <c r="A21" s="325"/>
      <c r="B21" s="325"/>
      <c r="C21" s="280"/>
      <c r="D21" s="280"/>
      <c r="E21" s="280"/>
      <c r="F21" s="280"/>
      <c r="G21" s="22"/>
      <c r="H21" s="22"/>
      <c r="I21" s="22"/>
    </row>
    <row r="22" spans="1:9" ht="14.4" customHeight="1" x14ac:dyDescent="0.3">
      <c r="A22" s="325"/>
      <c r="B22" s="325"/>
      <c r="C22" s="280"/>
      <c r="D22" s="280"/>
      <c r="E22" s="280"/>
      <c r="F22" s="280"/>
      <c r="G22" s="22"/>
      <c r="H22" s="22"/>
      <c r="I22" s="22"/>
    </row>
    <row r="23" spans="1:9" ht="14.4" customHeight="1" x14ac:dyDescent="0.3">
      <c r="A23" s="325"/>
      <c r="B23" s="325"/>
      <c r="C23" s="280"/>
      <c r="D23" s="280"/>
      <c r="E23" s="280"/>
      <c r="F23" s="280"/>
      <c r="G23" s="22"/>
      <c r="H23" s="22"/>
      <c r="I23" s="22"/>
    </row>
    <row r="24" spans="1:9" ht="14.4" customHeight="1" x14ac:dyDescent="0.3">
      <c r="A24" s="325"/>
      <c r="B24" s="325"/>
      <c r="C24" s="280"/>
      <c r="D24" s="280"/>
      <c r="E24" s="280"/>
      <c r="F24" s="280"/>
      <c r="G24" s="22"/>
      <c r="H24" s="22"/>
      <c r="I24" s="22"/>
    </row>
    <row r="25" spans="1:9" ht="14.4" customHeight="1" x14ac:dyDescent="0.3">
      <c r="A25" s="325"/>
      <c r="B25" s="325"/>
      <c r="C25" s="280"/>
      <c r="D25" s="280"/>
      <c r="E25" s="280"/>
      <c r="F25" s="280"/>
      <c r="G25" s="22"/>
      <c r="H25" s="22"/>
      <c r="I25" s="22"/>
    </row>
    <row r="26" spans="1:9" ht="15" customHeight="1" x14ac:dyDescent="0.3">
      <c r="A26" s="325"/>
      <c r="B26" s="325"/>
      <c r="C26" s="280"/>
      <c r="D26" s="280"/>
      <c r="E26" s="280"/>
      <c r="F26" s="280"/>
      <c r="G26" s="22"/>
      <c r="H26" s="22"/>
      <c r="I26" s="22"/>
    </row>
    <row r="27" spans="1:9" ht="14.4" customHeight="1" x14ac:dyDescent="0.3">
      <c r="A27" s="325"/>
      <c r="B27" s="325"/>
      <c r="C27" s="280"/>
      <c r="D27" s="280"/>
      <c r="E27" s="280"/>
      <c r="F27" s="280"/>
      <c r="G27" s="22"/>
      <c r="H27" s="22"/>
      <c r="I27" s="22"/>
    </row>
    <row r="28" spans="1:9" ht="14.4" customHeight="1" x14ac:dyDescent="0.3">
      <c r="A28" s="325"/>
      <c r="B28" s="325"/>
      <c r="C28" s="280"/>
      <c r="D28" s="280"/>
      <c r="E28" s="280"/>
      <c r="F28" s="280"/>
      <c r="G28" s="22"/>
      <c r="H28" s="22"/>
      <c r="I28" s="22"/>
    </row>
    <row r="29" spans="1:9" ht="14.4" customHeight="1" x14ac:dyDescent="0.3">
      <c r="A29" s="325"/>
      <c r="B29" s="325"/>
      <c r="C29" s="280"/>
      <c r="D29" s="280"/>
      <c r="E29" s="280"/>
      <c r="F29" s="280"/>
      <c r="G29" s="22"/>
      <c r="H29" s="22"/>
      <c r="I29" s="22"/>
    </row>
    <row r="30" spans="1:9" ht="14.4" customHeight="1" x14ac:dyDescent="0.3">
      <c r="A30" s="325"/>
      <c r="B30" s="325"/>
      <c r="C30" s="22"/>
      <c r="D30" s="22"/>
      <c r="E30" s="22"/>
      <c r="F30" s="22"/>
      <c r="G30" s="22"/>
      <c r="H30" s="22"/>
      <c r="I30" s="22"/>
    </row>
    <row r="31" spans="1:9" ht="14.4" customHeight="1" x14ac:dyDescent="0.3">
      <c r="A31" s="325"/>
      <c r="B31" s="325"/>
      <c r="C31" s="22"/>
      <c r="D31" s="22"/>
      <c r="E31" s="22"/>
      <c r="F31" s="22"/>
      <c r="G31" s="22"/>
      <c r="H31" s="22"/>
      <c r="I31" s="22"/>
    </row>
    <row r="32" spans="1:9" ht="14.4" customHeight="1" x14ac:dyDescent="0.3">
      <c r="A32" s="325"/>
      <c r="B32" s="325"/>
      <c r="C32" s="22"/>
      <c r="D32" s="22"/>
      <c r="E32" s="22"/>
      <c r="F32" s="22"/>
      <c r="G32" s="22"/>
      <c r="H32" s="22"/>
      <c r="I32" s="22"/>
    </row>
    <row r="33" spans="1:9" ht="15" thickBot="1" x14ac:dyDescent="0.35">
      <c r="A33" s="22"/>
      <c r="B33" s="22"/>
      <c r="C33" s="22"/>
      <c r="D33" s="22"/>
      <c r="E33" s="22"/>
      <c r="F33" s="22"/>
      <c r="G33" s="22"/>
      <c r="H33" s="22"/>
      <c r="I33" s="22"/>
    </row>
    <row r="34" spans="1:9" x14ac:dyDescent="0.3">
      <c r="A34" s="276" t="s">
        <v>271</v>
      </c>
      <c r="B34" s="312" t="s">
        <v>269</v>
      </c>
      <c r="C34" s="22"/>
      <c r="D34" s="22"/>
      <c r="E34" s="22"/>
      <c r="F34" s="22"/>
      <c r="G34" s="22"/>
      <c r="H34" s="22"/>
      <c r="I34" s="22"/>
    </row>
    <row r="35" spans="1:9" x14ac:dyDescent="0.3">
      <c r="A35" s="31" t="s">
        <v>272</v>
      </c>
      <c r="B35" s="33"/>
      <c r="C35" s="22"/>
      <c r="D35" s="22"/>
      <c r="E35" s="22"/>
      <c r="F35" s="22"/>
      <c r="G35" s="22"/>
      <c r="H35" s="22"/>
      <c r="I35" s="22"/>
    </row>
    <row r="36" spans="1:9" x14ac:dyDescent="0.3">
      <c r="A36" s="31" t="s">
        <v>273</v>
      </c>
      <c r="B36" s="33"/>
      <c r="C36" s="22"/>
      <c r="D36" s="22"/>
      <c r="E36" s="22"/>
      <c r="F36" s="22"/>
      <c r="G36" s="22"/>
      <c r="H36" s="22"/>
      <c r="I36" s="22"/>
    </row>
    <row r="37" spans="1:9" x14ac:dyDescent="0.3">
      <c r="A37" s="31" t="s">
        <v>274</v>
      </c>
      <c r="B37" s="33"/>
      <c r="C37" s="22"/>
      <c r="D37" s="22"/>
      <c r="E37" s="22"/>
      <c r="F37" s="22"/>
      <c r="G37" s="22"/>
      <c r="H37" s="22"/>
      <c r="I37" s="22"/>
    </row>
    <row r="38" spans="1:9" x14ac:dyDescent="0.3">
      <c r="A38" s="31" t="s">
        <v>280</v>
      </c>
      <c r="B38" s="33"/>
      <c r="C38" s="22"/>
      <c r="D38" s="22"/>
      <c r="E38" s="22"/>
      <c r="F38" s="22"/>
      <c r="G38" s="22"/>
      <c r="H38" s="22"/>
      <c r="I38" s="22"/>
    </row>
    <row r="39" spans="1:9" ht="15" thickBot="1" x14ac:dyDescent="0.35">
      <c r="A39" s="31" t="s">
        <v>275</v>
      </c>
      <c r="B39" s="33"/>
      <c r="C39" s="22"/>
      <c r="D39" s="22"/>
      <c r="E39" s="22"/>
      <c r="F39" s="22"/>
      <c r="G39" s="22"/>
      <c r="H39" s="22"/>
      <c r="I39" s="22"/>
    </row>
    <row r="40" spans="1:9" ht="15" thickBot="1" x14ac:dyDescent="0.35">
      <c r="A40" s="218" t="s">
        <v>27</v>
      </c>
      <c r="B40" s="219">
        <f>SUM(B35:B39)</f>
        <v>0</v>
      </c>
      <c r="C40" s="22"/>
      <c r="D40" s="22"/>
      <c r="E40" s="22"/>
      <c r="F40" s="22"/>
      <c r="G40" s="22"/>
      <c r="H40" s="22"/>
      <c r="I40" s="22"/>
    </row>
    <row r="41" spans="1:9" x14ac:dyDescent="0.3">
      <c r="A41" s="22"/>
      <c r="B41" s="22"/>
      <c r="C41" s="22"/>
      <c r="D41" s="22"/>
      <c r="E41" s="22"/>
      <c r="F41" s="22"/>
      <c r="G41" s="22"/>
      <c r="H41" s="22"/>
      <c r="I41" s="22"/>
    </row>
    <row r="42" spans="1:9" hidden="1" x14ac:dyDescent="0.3">
      <c r="A42" s="22"/>
      <c r="B42" s="22"/>
      <c r="C42" s="22"/>
      <c r="D42" s="22"/>
      <c r="E42" s="22"/>
      <c r="F42" s="22"/>
      <c r="G42" s="22"/>
      <c r="H42" s="22"/>
      <c r="I42" s="22"/>
    </row>
    <row r="43" spans="1:9" hidden="1" x14ac:dyDescent="0.3">
      <c r="A43" s="22"/>
      <c r="B43" s="22"/>
      <c r="C43" s="22"/>
      <c r="D43" s="22"/>
      <c r="E43" s="22"/>
      <c r="F43" s="22"/>
      <c r="G43" s="22"/>
      <c r="H43" s="22"/>
      <c r="I43" s="22"/>
    </row>
    <row r="44" spans="1:9" hidden="1" x14ac:dyDescent="0.3">
      <c r="A44" s="22"/>
      <c r="B44" s="22"/>
      <c r="C44" s="22"/>
      <c r="D44" s="22"/>
      <c r="E44" s="22"/>
      <c r="F44" s="22"/>
      <c r="G44" s="22"/>
      <c r="H44" s="22"/>
      <c r="I44" s="22"/>
    </row>
    <row r="45" spans="1:9" hidden="1" x14ac:dyDescent="0.3">
      <c r="A45" s="22"/>
      <c r="B45" s="22"/>
      <c r="C45" s="22"/>
      <c r="D45" s="22"/>
      <c r="E45" s="22"/>
      <c r="F45" s="22"/>
      <c r="G45" s="22"/>
      <c r="H45" s="22"/>
      <c r="I45" s="22"/>
    </row>
    <row r="46" spans="1:9" hidden="1" x14ac:dyDescent="0.3">
      <c r="A46" s="22"/>
      <c r="B46" s="22"/>
      <c r="C46" s="22"/>
      <c r="D46" s="22"/>
      <c r="E46" s="22"/>
      <c r="F46" s="22"/>
      <c r="G46" s="22"/>
      <c r="H46" s="22"/>
      <c r="I46" s="22"/>
    </row>
    <row r="47" spans="1:9" hidden="1" x14ac:dyDescent="0.3">
      <c r="A47" s="22"/>
      <c r="B47" s="22"/>
      <c r="C47" s="22"/>
      <c r="D47" s="22"/>
      <c r="E47" s="22"/>
      <c r="F47" s="22"/>
      <c r="G47" s="22"/>
      <c r="H47" s="22"/>
      <c r="I47" s="22"/>
    </row>
    <row r="48" spans="1:9" hidden="1" x14ac:dyDescent="0.3">
      <c r="A48" s="22"/>
      <c r="B48" s="22"/>
      <c r="C48" s="22"/>
      <c r="D48" s="22"/>
      <c r="E48" s="22"/>
      <c r="F48" s="22"/>
      <c r="G48" s="22"/>
      <c r="H48" s="22"/>
      <c r="I48" s="22"/>
    </row>
    <row r="49" spans="1:9" hidden="1" x14ac:dyDescent="0.3">
      <c r="A49" s="22"/>
      <c r="B49" s="22"/>
      <c r="C49" s="22"/>
      <c r="D49" s="22"/>
      <c r="E49" s="22"/>
      <c r="F49" s="22"/>
      <c r="G49" s="22"/>
      <c r="H49" s="22"/>
      <c r="I49" s="22"/>
    </row>
    <row r="50" spans="1:9" hidden="1" x14ac:dyDescent="0.3">
      <c r="A50" s="22"/>
      <c r="B50" s="22"/>
      <c r="C50" s="22"/>
      <c r="D50" s="22"/>
      <c r="E50" s="22"/>
      <c r="F50" s="22"/>
      <c r="G50" s="22"/>
      <c r="H50" s="22"/>
      <c r="I50" s="22"/>
    </row>
    <row r="51" spans="1:9" hidden="1" x14ac:dyDescent="0.3">
      <c r="A51" s="22"/>
      <c r="B51" s="22"/>
      <c r="C51" s="22"/>
      <c r="D51" s="22"/>
      <c r="E51" s="22"/>
      <c r="F51" s="22"/>
      <c r="G51" s="22"/>
      <c r="H51" s="22"/>
      <c r="I51" s="22"/>
    </row>
    <row r="52" spans="1:9" hidden="1" x14ac:dyDescent="0.3">
      <c r="A52" s="22"/>
      <c r="B52" s="22"/>
      <c r="C52" s="22"/>
      <c r="D52" s="22"/>
      <c r="E52" s="22"/>
      <c r="F52" s="22"/>
      <c r="G52" s="22"/>
      <c r="H52" s="22"/>
      <c r="I52" s="22"/>
    </row>
    <row r="53" spans="1:9" hidden="1" x14ac:dyDescent="0.3">
      <c r="A53" s="22"/>
      <c r="B53" s="22"/>
      <c r="C53" s="22"/>
      <c r="D53" s="22"/>
      <c r="E53" s="22"/>
      <c r="F53" s="22"/>
      <c r="G53" s="22"/>
      <c r="H53" s="22"/>
      <c r="I53" s="22"/>
    </row>
    <row r="54" spans="1:9" hidden="1" x14ac:dyDescent="0.3">
      <c r="A54" s="22"/>
      <c r="B54" s="22"/>
      <c r="C54" s="22"/>
      <c r="D54" s="22"/>
      <c r="E54" s="22"/>
      <c r="F54" s="22"/>
      <c r="G54" s="22"/>
      <c r="H54" s="22"/>
      <c r="I54" s="22"/>
    </row>
    <row r="55" spans="1:9" hidden="1" x14ac:dyDescent="0.3">
      <c r="A55" s="22"/>
      <c r="B55" s="22"/>
      <c r="C55" s="22"/>
      <c r="D55" s="22"/>
      <c r="E55" s="22"/>
      <c r="F55" s="22"/>
      <c r="G55" s="22"/>
      <c r="H55" s="22"/>
      <c r="I55" s="22"/>
    </row>
    <row r="56" spans="1:9" hidden="1" x14ac:dyDescent="0.3">
      <c r="A56" s="22"/>
      <c r="B56" s="22"/>
      <c r="C56" s="22"/>
      <c r="D56" s="22"/>
      <c r="E56" s="22"/>
      <c r="F56" s="22"/>
      <c r="G56" s="22"/>
      <c r="H56" s="22"/>
      <c r="I56" s="22"/>
    </row>
    <row r="57" spans="1:9" hidden="1" x14ac:dyDescent="0.3">
      <c r="A57" s="22"/>
      <c r="B57" s="22"/>
      <c r="C57" s="22"/>
      <c r="D57" s="22"/>
      <c r="E57" s="22"/>
      <c r="F57" s="22"/>
      <c r="G57" s="22"/>
      <c r="H57" s="22"/>
      <c r="I57" s="22"/>
    </row>
    <row r="58" spans="1:9" hidden="1" x14ac:dyDescent="0.3">
      <c r="A58" s="22"/>
      <c r="B58" s="22"/>
      <c r="C58" s="22"/>
      <c r="D58" s="22"/>
      <c r="E58" s="22"/>
      <c r="F58" s="22"/>
      <c r="G58" s="22"/>
      <c r="H58" s="22"/>
      <c r="I58" s="22"/>
    </row>
    <row r="59" spans="1:9" hidden="1" x14ac:dyDescent="0.3">
      <c r="A59" s="22"/>
      <c r="B59" s="22"/>
      <c r="C59" s="22"/>
      <c r="D59" s="22"/>
      <c r="E59" s="22"/>
      <c r="F59" s="22"/>
      <c r="G59" s="22"/>
      <c r="H59" s="22"/>
      <c r="I59" s="22"/>
    </row>
    <row r="60" spans="1:9" hidden="1" x14ac:dyDescent="0.3">
      <c r="A60" s="22"/>
      <c r="B60" s="22"/>
      <c r="C60" s="22"/>
      <c r="D60" s="22"/>
      <c r="E60" s="22"/>
      <c r="F60" s="22"/>
      <c r="G60" s="22"/>
      <c r="H60" s="22"/>
      <c r="I60" s="22"/>
    </row>
    <row r="61" spans="1:9" hidden="1" x14ac:dyDescent="0.3">
      <c r="A61" s="22"/>
      <c r="B61" s="22"/>
      <c r="C61" s="22"/>
      <c r="D61" s="22"/>
      <c r="E61" s="22"/>
      <c r="F61" s="22"/>
      <c r="G61" s="22"/>
      <c r="H61" s="22"/>
      <c r="I61" s="22"/>
    </row>
    <row r="62" spans="1:9" hidden="1" x14ac:dyDescent="0.3">
      <c r="A62" s="22"/>
      <c r="B62" s="22"/>
      <c r="C62" s="22"/>
      <c r="D62" s="22"/>
      <c r="E62" s="22"/>
      <c r="F62" s="22"/>
      <c r="G62" s="22"/>
      <c r="H62" s="22"/>
      <c r="I62" s="22"/>
    </row>
    <row r="63" spans="1:9" hidden="1" x14ac:dyDescent="0.3">
      <c r="A63" s="22"/>
      <c r="B63" s="22"/>
      <c r="C63" s="22"/>
      <c r="D63" s="22"/>
      <c r="E63" s="22"/>
      <c r="F63" s="22"/>
      <c r="G63" s="22"/>
      <c r="H63" s="22"/>
      <c r="I63" s="22"/>
    </row>
    <row r="64" spans="1:9" hidden="1" x14ac:dyDescent="0.3">
      <c r="A64" s="22"/>
      <c r="B64" s="22"/>
      <c r="C64" s="22"/>
      <c r="D64" s="22"/>
      <c r="E64" s="22"/>
      <c r="F64" s="22"/>
      <c r="G64" s="22"/>
      <c r="H64" s="22"/>
      <c r="I64" s="22"/>
    </row>
    <row r="65" spans="1:9" hidden="1" x14ac:dyDescent="0.3">
      <c r="A65" s="22"/>
      <c r="B65" s="22"/>
      <c r="C65" s="22"/>
      <c r="D65" s="22"/>
      <c r="E65" s="22"/>
      <c r="F65" s="22"/>
      <c r="G65" s="22"/>
      <c r="H65" s="22"/>
      <c r="I65" s="22"/>
    </row>
    <row r="66" spans="1:9" hidden="1" x14ac:dyDescent="0.3">
      <c r="A66" s="22"/>
      <c r="B66" s="22"/>
      <c r="C66" s="22"/>
      <c r="D66" s="22"/>
      <c r="E66" s="22"/>
      <c r="F66" s="22"/>
      <c r="G66" s="22"/>
      <c r="H66" s="22"/>
      <c r="I66" s="22"/>
    </row>
    <row r="67" spans="1:9" hidden="1" x14ac:dyDescent="0.3">
      <c r="A67" s="22"/>
      <c r="B67" s="22"/>
      <c r="C67" s="22"/>
      <c r="D67" s="22"/>
      <c r="E67" s="22"/>
      <c r="F67" s="22"/>
      <c r="G67" s="22"/>
      <c r="H67" s="22"/>
      <c r="I67" s="22"/>
    </row>
    <row r="68" spans="1:9" hidden="1" x14ac:dyDescent="0.3">
      <c r="A68" s="22"/>
      <c r="B68" s="22"/>
      <c r="C68" s="22"/>
      <c r="D68" s="22"/>
      <c r="E68" s="22"/>
      <c r="F68" s="22"/>
      <c r="G68" s="22"/>
      <c r="H68" s="22"/>
      <c r="I68" s="22"/>
    </row>
    <row r="69" spans="1:9" hidden="1" x14ac:dyDescent="0.3">
      <c r="A69" s="22"/>
      <c r="B69" s="22"/>
      <c r="C69" s="22"/>
      <c r="D69" s="22"/>
      <c r="E69" s="22"/>
      <c r="F69" s="22"/>
      <c r="G69" s="22"/>
      <c r="H69" s="22"/>
      <c r="I69" s="22"/>
    </row>
    <row r="70" spans="1:9" hidden="1" x14ac:dyDescent="0.3">
      <c r="A70" s="22"/>
      <c r="B70" s="22"/>
      <c r="C70" s="22"/>
      <c r="D70" s="22"/>
      <c r="E70" s="22"/>
      <c r="F70" s="22"/>
      <c r="G70" s="22"/>
      <c r="H70" s="22"/>
      <c r="I70" s="22"/>
    </row>
    <row r="71" spans="1:9" hidden="1" x14ac:dyDescent="0.3">
      <c r="A71" s="22"/>
      <c r="B71" s="22"/>
      <c r="C71" s="22"/>
      <c r="D71" s="22"/>
      <c r="E71" s="22"/>
      <c r="F71" s="22"/>
      <c r="G71" s="22"/>
      <c r="H71" s="22"/>
      <c r="I71" s="22"/>
    </row>
    <row r="72" spans="1:9" hidden="1" x14ac:dyDescent="0.3">
      <c r="A72" s="22"/>
      <c r="B72" s="22"/>
      <c r="C72" s="22"/>
      <c r="D72" s="22"/>
      <c r="E72" s="22"/>
      <c r="F72" s="22"/>
      <c r="G72" s="22"/>
      <c r="H72" s="22"/>
      <c r="I72" s="22"/>
    </row>
    <row r="73" spans="1:9" hidden="1" x14ac:dyDescent="0.3">
      <c r="A73" s="22"/>
      <c r="B73" s="22"/>
      <c r="C73" s="22"/>
      <c r="D73" s="22"/>
      <c r="E73" s="22"/>
      <c r="F73" s="22"/>
      <c r="G73" s="22"/>
      <c r="H73" s="22"/>
      <c r="I73" s="22"/>
    </row>
    <row r="74" spans="1:9" hidden="1" x14ac:dyDescent="0.3">
      <c r="A74" s="22"/>
      <c r="B74" s="22"/>
      <c r="C74" s="22"/>
      <c r="D74" s="22"/>
      <c r="E74" s="22"/>
      <c r="F74" s="22"/>
      <c r="G74" s="22"/>
      <c r="H74" s="22"/>
      <c r="I74" s="22"/>
    </row>
    <row r="75" spans="1:9" hidden="1" x14ac:dyDescent="0.3">
      <c r="A75" s="22"/>
      <c r="B75" s="22"/>
      <c r="C75" s="22"/>
      <c r="D75" s="22"/>
      <c r="E75" s="22"/>
      <c r="F75" s="22"/>
      <c r="G75" s="22"/>
      <c r="H75" s="22"/>
      <c r="I75" s="22"/>
    </row>
    <row r="76" spans="1:9" hidden="1" x14ac:dyDescent="0.3">
      <c r="A76" s="22"/>
      <c r="B76" s="22"/>
      <c r="C76" s="22"/>
      <c r="D76" s="22"/>
      <c r="E76" s="22"/>
      <c r="F76" s="22"/>
      <c r="G76" s="22"/>
      <c r="H76" s="22"/>
      <c r="I76" s="22"/>
    </row>
    <row r="77" spans="1:9" hidden="1" x14ac:dyDescent="0.3">
      <c r="A77" s="22"/>
      <c r="B77" s="22"/>
      <c r="C77" s="22"/>
      <c r="D77" s="22"/>
      <c r="E77" s="22"/>
      <c r="F77" s="22"/>
      <c r="G77" s="22"/>
      <c r="H77" s="22"/>
      <c r="I77" s="22"/>
    </row>
    <row r="78" spans="1:9" hidden="1" x14ac:dyDescent="0.3">
      <c r="A78" s="22"/>
      <c r="B78" s="22"/>
      <c r="C78" s="22"/>
      <c r="D78" s="22"/>
      <c r="E78" s="22"/>
      <c r="F78" s="22"/>
      <c r="G78" s="22"/>
      <c r="H78" s="22"/>
      <c r="I78" s="22"/>
    </row>
    <row r="79" spans="1:9" hidden="1" x14ac:dyDescent="0.3">
      <c r="A79" s="22"/>
      <c r="B79" s="22"/>
      <c r="C79" s="22"/>
      <c r="D79" s="22"/>
      <c r="E79" s="22"/>
      <c r="F79" s="22"/>
      <c r="G79" s="22"/>
      <c r="H79" s="22"/>
      <c r="I79" s="22"/>
    </row>
    <row r="80" spans="1:9" hidden="1" x14ac:dyDescent="0.3">
      <c r="A80" s="22"/>
      <c r="B80" s="22"/>
      <c r="C80" s="22"/>
      <c r="D80" s="22"/>
      <c r="E80" s="22"/>
      <c r="F80" s="22"/>
      <c r="G80" s="22"/>
      <c r="H80" s="22"/>
      <c r="I80" s="22"/>
    </row>
    <row r="81" spans="1:9" hidden="1" x14ac:dyDescent="0.3">
      <c r="A81" s="22"/>
      <c r="B81" s="22"/>
      <c r="C81" s="22"/>
      <c r="D81" s="22"/>
      <c r="E81" s="22"/>
      <c r="F81" s="22"/>
      <c r="G81" s="22"/>
      <c r="H81" s="22"/>
      <c r="I81" s="22"/>
    </row>
    <row r="82" spans="1:9" hidden="1" x14ac:dyDescent="0.3">
      <c r="A82" s="22"/>
      <c r="B82" s="22"/>
      <c r="C82" s="22"/>
      <c r="D82" s="22"/>
      <c r="E82" s="22"/>
      <c r="F82" s="22"/>
      <c r="G82" s="22"/>
      <c r="H82" s="22"/>
      <c r="I82" s="22"/>
    </row>
    <row r="83" spans="1:9" hidden="1" x14ac:dyDescent="0.3">
      <c r="A83" s="22"/>
      <c r="B83" s="22"/>
      <c r="C83" s="22"/>
      <c r="D83" s="22"/>
      <c r="E83" s="22"/>
      <c r="F83" s="22"/>
      <c r="G83" s="22"/>
      <c r="H83" s="22"/>
      <c r="I83" s="22"/>
    </row>
    <row r="84" spans="1:9" hidden="1" x14ac:dyDescent="0.3">
      <c r="A84" s="22"/>
      <c r="B84" s="22"/>
      <c r="C84" s="22"/>
      <c r="D84" s="22"/>
      <c r="E84" s="22"/>
      <c r="F84" s="22"/>
      <c r="G84" s="22"/>
      <c r="H84" s="22"/>
      <c r="I84" s="22"/>
    </row>
    <row r="85" spans="1:9" hidden="1" x14ac:dyDescent="0.3">
      <c r="A85" s="22"/>
      <c r="B85" s="22"/>
      <c r="C85" s="22"/>
      <c r="D85" s="22"/>
      <c r="E85" s="22"/>
      <c r="F85" s="22"/>
      <c r="G85" s="22"/>
      <c r="H85" s="22"/>
      <c r="I85" s="22"/>
    </row>
    <row r="86" spans="1:9" hidden="1" x14ac:dyDescent="0.3">
      <c r="A86" s="22"/>
      <c r="B86" s="22"/>
      <c r="C86" s="22"/>
      <c r="D86" s="22"/>
      <c r="E86" s="22"/>
      <c r="F86" s="22"/>
      <c r="G86" s="22"/>
      <c r="H86" s="22"/>
      <c r="I86" s="22"/>
    </row>
    <row r="87" spans="1:9" hidden="1" x14ac:dyDescent="0.3">
      <c r="A87" s="22"/>
      <c r="B87" s="22"/>
      <c r="C87" s="22"/>
      <c r="D87" s="22"/>
      <c r="E87" s="22"/>
      <c r="F87" s="22"/>
      <c r="G87" s="22"/>
      <c r="H87" s="22"/>
      <c r="I87" s="22"/>
    </row>
    <row r="88" spans="1:9" hidden="1" x14ac:dyDescent="0.3">
      <c r="A88" s="22"/>
      <c r="B88" s="22"/>
      <c r="C88" s="22"/>
      <c r="D88" s="22"/>
      <c r="E88" s="22"/>
      <c r="F88" s="22"/>
      <c r="G88" s="22"/>
      <c r="H88" s="22"/>
      <c r="I88" s="22"/>
    </row>
    <row r="89" spans="1:9" hidden="1" x14ac:dyDescent="0.3">
      <c r="A89" s="22"/>
      <c r="B89" s="22"/>
      <c r="C89" s="22"/>
      <c r="D89" s="22"/>
      <c r="E89" s="22"/>
      <c r="F89" s="22"/>
      <c r="G89" s="22"/>
      <c r="H89" s="22"/>
      <c r="I89" s="22"/>
    </row>
    <row r="90" spans="1:9" hidden="1" x14ac:dyDescent="0.3">
      <c r="A90" s="22"/>
      <c r="B90" s="22"/>
      <c r="C90" s="22"/>
      <c r="D90" s="22"/>
      <c r="E90" s="22"/>
      <c r="F90" s="22"/>
      <c r="G90" s="22"/>
      <c r="H90" s="22"/>
      <c r="I90" s="22"/>
    </row>
    <row r="91" spans="1:9" hidden="1" x14ac:dyDescent="0.3">
      <c r="A91" s="22"/>
      <c r="B91" s="22"/>
      <c r="C91" s="22"/>
      <c r="D91" s="22"/>
      <c r="E91" s="22"/>
      <c r="F91" s="22"/>
      <c r="G91" s="22"/>
      <c r="H91" s="22"/>
      <c r="I91" s="22"/>
    </row>
    <row r="92" spans="1:9" hidden="1" x14ac:dyDescent="0.3">
      <c r="A92" s="22"/>
      <c r="B92" s="22"/>
      <c r="C92" s="22"/>
      <c r="D92" s="22"/>
      <c r="E92" s="22"/>
      <c r="F92" s="22"/>
      <c r="G92" s="22"/>
      <c r="H92" s="22"/>
      <c r="I92" s="22"/>
    </row>
    <row r="93" spans="1:9" hidden="1" x14ac:dyDescent="0.3">
      <c r="A93" s="22"/>
      <c r="B93" s="22"/>
      <c r="C93" s="22"/>
      <c r="D93" s="22"/>
      <c r="E93" s="22"/>
      <c r="F93" s="22"/>
      <c r="G93" s="22"/>
      <c r="H93" s="22"/>
      <c r="I93" s="22"/>
    </row>
    <row r="94" spans="1:9" hidden="1" x14ac:dyDescent="0.3">
      <c r="A94" s="22"/>
      <c r="B94" s="22"/>
      <c r="C94" s="22"/>
      <c r="D94" s="22"/>
      <c r="E94" s="22"/>
      <c r="F94" s="22"/>
      <c r="G94" s="22"/>
      <c r="H94" s="22"/>
      <c r="I94" s="22"/>
    </row>
    <row r="95" spans="1:9" hidden="1" x14ac:dyDescent="0.3">
      <c r="A95" s="22"/>
      <c r="B95" s="22"/>
      <c r="C95" s="22"/>
      <c r="D95" s="22"/>
      <c r="E95" s="22"/>
      <c r="F95" s="22"/>
      <c r="G95" s="22"/>
      <c r="H95" s="22"/>
      <c r="I95" s="22"/>
    </row>
    <row r="96" spans="1:9" hidden="1" x14ac:dyDescent="0.3">
      <c r="A96" s="22"/>
      <c r="B96" s="22"/>
      <c r="C96" s="22"/>
      <c r="D96" s="22"/>
      <c r="E96" s="22"/>
      <c r="F96" s="22"/>
      <c r="G96" s="22"/>
      <c r="H96" s="22"/>
      <c r="I96" s="22"/>
    </row>
    <row r="97" spans="1:9" hidden="1" x14ac:dyDescent="0.3">
      <c r="A97" s="22"/>
      <c r="B97" s="22"/>
      <c r="C97" s="22"/>
      <c r="D97" s="22"/>
      <c r="E97" s="22"/>
      <c r="F97" s="22"/>
      <c r="G97" s="22"/>
      <c r="H97" s="22"/>
      <c r="I97" s="22"/>
    </row>
    <row r="98" spans="1:9" hidden="1" x14ac:dyDescent="0.3">
      <c r="A98" s="22"/>
      <c r="B98" s="22"/>
      <c r="C98" s="22"/>
      <c r="D98" s="22"/>
      <c r="E98" s="22"/>
      <c r="F98" s="22"/>
      <c r="G98" s="22"/>
      <c r="H98" s="22"/>
      <c r="I98" s="22"/>
    </row>
    <row r="99" spans="1:9" hidden="1" x14ac:dyDescent="0.3">
      <c r="A99" s="22"/>
      <c r="B99" s="22"/>
      <c r="C99" s="22"/>
      <c r="D99" s="22"/>
      <c r="E99" s="22"/>
      <c r="F99" s="22"/>
      <c r="G99" s="22"/>
      <c r="H99" s="22"/>
      <c r="I99" s="22"/>
    </row>
    <row r="100" spans="1:9" hidden="1" x14ac:dyDescent="0.3">
      <c r="A100" s="22"/>
      <c r="B100" s="22"/>
      <c r="C100" s="22"/>
      <c r="D100" s="22"/>
      <c r="E100" s="22"/>
      <c r="F100" s="22"/>
      <c r="G100" s="22"/>
      <c r="H100" s="22"/>
      <c r="I100" s="22"/>
    </row>
    <row r="101" spans="1:9" hidden="1" x14ac:dyDescent="0.3">
      <c r="A101" s="22"/>
      <c r="B101" s="22"/>
      <c r="C101" s="22"/>
      <c r="D101" s="22"/>
      <c r="E101" s="22"/>
      <c r="F101" s="22"/>
      <c r="G101" s="22"/>
      <c r="H101" s="22"/>
      <c r="I101" s="22"/>
    </row>
    <row r="102" spans="1:9" hidden="1" x14ac:dyDescent="0.3">
      <c r="A102" s="22"/>
      <c r="B102" s="22"/>
      <c r="C102" s="22"/>
      <c r="D102" s="22"/>
      <c r="E102" s="22"/>
      <c r="F102" s="22"/>
      <c r="G102" s="22"/>
      <c r="H102" s="22"/>
      <c r="I102" s="22"/>
    </row>
    <row r="103" spans="1:9" hidden="1" x14ac:dyDescent="0.3">
      <c r="A103" s="22"/>
      <c r="B103" s="22"/>
      <c r="C103" s="22"/>
      <c r="D103" s="22"/>
      <c r="E103" s="22"/>
      <c r="F103" s="22"/>
      <c r="G103" s="22"/>
      <c r="H103" s="22"/>
      <c r="I103" s="22"/>
    </row>
    <row r="104" spans="1:9" hidden="1" x14ac:dyDescent="0.3">
      <c r="A104" s="22"/>
      <c r="B104" s="22"/>
      <c r="C104" s="22"/>
      <c r="D104" s="22"/>
      <c r="E104" s="22"/>
      <c r="F104" s="22"/>
      <c r="G104" s="22"/>
      <c r="H104" s="22"/>
      <c r="I104" s="22"/>
    </row>
    <row r="105" spans="1:9" hidden="1" x14ac:dyDescent="0.3">
      <c r="A105" s="22"/>
      <c r="B105" s="22"/>
      <c r="C105" s="22"/>
      <c r="D105" s="22"/>
      <c r="E105" s="22"/>
      <c r="F105" s="22"/>
      <c r="G105" s="22"/>
      <c r="H105" s="22"/>
      <c r="I105" s="22"/>
    </row>
    <row r="106" spans="1:9" hidden="1" x14ac:dyDescent="0.3">
      <c r="A106" s="22"/>
      <c r="B106" s="22"/>
      <c r="C106" s="22"/>
      <c r="D106" s="22"/>
      <c r="E106" s="22"/>
      <c r="F106" s="22"/>
      <c r="G106" s="22"/>
      <c r="H106" s="22"/>
      <c r="I106" s="22"/>
    </row>
    <row r="107" spans="1:9" hidden="1" x14ac:dyDescent="0.3">
      <c r="A107" s="22"/>
      <c r="B107" s="22"/>
      <c r="C107" s="22"/>
      <c r="D107" s="22"/>
      <c r="E107" s="22"/>
      <c r="F107" s="22"/>
      <c r="G107" s="22"/>
      <c r="H107" s="22"/>
      <c r="I107" s="22"/>
    </row>
    <row r="108" spans="1:9" hidden="1" x14ac:dyDescent="0.3">
      <c r="A108" s="22"/>
      <c r="B108" s="22"/>
      <c r="C108" s="22"/>
      <c r="D108" s="22"/>
      <c r="E108" s="22"/>
      <c r="F108" s="22"/>
      <c r="G108" s="22"/>
      <c r="H108" s="22"/>
      <c r="I108" s="22"/>
    </row>
    <row r="109" spans="1:9" hidden="1" x14ac:dyDescent="0.3">
      <c r="A109" s="22"/>
      <c r="B109" s="22"/>
      <c r="C109" s="22"/>
      <c r="D109" s="22"/>
      <c r="E109" s="22"/>
      <c r="F109" s="22"/>
      <c r="G109" s="22"/>
      <c r="H109" s="22"/>
      <c r="I109" s="22"/>
    </row>
    <row r="110" spans="1:9" hidden="1" x14ac:dyDescent="0.3">
      <c r="A110" s="22"/>
      <c r="B110" s="22"/>
      <c r="C110" s="22"/>
      <c r="D110" s="22"/>
      <c r="E110" s="22"/>
      <c r="F110" s="22"/>
      <c r="G110" s="22"/>
      <c r="H110" s="22"/>
      <c r="I110" s="22"/>
    </row>
    <row r="111" spans="1:9" hidden="1" x14ac:dyDescent="0.3">
      <c r="A111" s="22"/>
      <c r="B111" s="22"/>
      <c r="C111" s="22"/>
      <c r="D111" s="22"/>
      <c r="E111" s="22"/>
      <c r="F111" s="22"/>
      <c r="G111" s="22"/>
      <c r="H111" s="22"/>
      <c r="I111" s="22"/>
    </row>
    <row r="112" spans="1:9" hidden="1" x14ac:dyDescent="0.3">
      <c r="A112" s="22"/>
      <c r="B112" s="22"/>
      <c r="C112" s="22"/>
      <c r="D112" s="22"/>
      <c r="E112" s="22"/>
      <c r="F112" s="22"/>
      <c r="G112" s="22"/>
      <c r="H112" s="22"/>
      <c r="I112" s="22"/>
    </row>
    <row r="113" spans="1:9" hidden="1" x14ac:dyDescent="0.3">
      <c r="A113" s="22"/>
      <c r="B113" s="22"/>
      <c r="C113" s="22"/>
      <c r="D113" s="22"/>
      <c r="E113" s="22"/>
      <c r="F113" s="22"/>
      <c r="G113" s="22"/>
      <c r="H113" s="22"/>
      <c r="I113" s="22"/>
    </row>
    <row r="114" spans="1:9" hidden="1" x14ac:dyDescent="0.3">
      <c r="A114" s="22"/>
      <c r="B114" s="22"/>
      <c r="C114" s="22"/>
      <c r="D114" s="22"/>
      <c r="E114" s="22"/>
      <c r="F114" s="22"/>
      <c r="G114" s="22"/>
      <c r="H114" s="22"/>
      <c r="I114" s="22"/>
    </row>
    <row r="115" spans="1:9" hidden="1" x14ac:dyDescent="0.3">
      <c r="A115" s="22"/>
      <c r="B115" s="22"/>
      <c r="C115" s="22"/>
      <c r="D115" s="22"/>
      <c r="E115" s="22"/>
      <c r="F115" s="22"/>
      <c r="G115" s="22"/>
      <c r="H115" s="22"/>
      <c r="I115" s="22"/>
    </row>
    <row r="116" spans="1:9" hidden="1" x14ac:dyDescent="0.3">
      <c r="A116" s="22"/>
      <c r="B116" s="22"/>
      <c r="C116" s="22"/>
      <c r="D116" s="22"/>
      <c r="E116" s="22"/>
      <c r="F116" s="22"/>
      <c r="G116" s="22"/>
      <c r="H116" s="22"/>
      <c r="I116" s="22"/>
    </row>
    <row r="117" spans="1:9" hidden="1" x14ac:dyDescent="0.3">
      <c r="A117" s="22"/>
      <c r="B117" s="22"/>
      <c r="C117" s="22"/>
      <c r="D117" s="22"/>
      <c r="E117" s="22"/>
      <c r="F117" s="22"/>
      <c r="G117" s="22"/>
      <c r="H117" s="22"/>
      <c r="I117" s="22"/>
    </row>
    <row r="118" spans="1:9" hidden="1" x14ac:dyDescent="0.3">
      <c r="A118" s="22"/>
      <c r="B118" s="22"/>
      <c r="C118" s="22"/>
      <c r="D118" s="22"/>
      <c r="E118" s="22"/>
      <c r="F118" s="22"/>
      <c r="G118" s="22"/>
      <c r="H118" s="22"/>
      <c r="I118" s="22"/>
    </row>
    <row r="119" spans="1:9" hidden="1" x14ac:dyDescent="0.3">
      <c r="A119" s="22"/>
      <c r="B119" s="22"/>
      <c r="C119" s="22"/>
      <c r="D119" s="22"/>
      <c r="E119" s="22"/>
      <c r="F119" s="22"/>
      <c r="G119" s="22"/>
      <c r="H119" s="22"/>
      <c r="I119" s="22"/>
    </row>
    <row r="120" spans="1:9" hidden="1" x14ac:dyDescent="0.3">
      <c r="A120" s="22"/>
      <c r="B120" s="22"/>
      <c r="C120" s="22"/>
      <c r="D120" s="22"/>
      <c r="E120" s="22"/>
      <c r="F120" s="22"/>
      <c r="G120" s="22"/>
      <c r="H120" s="22"/>
      <c r="I120" s="22"/>
    </row>
    <row r="121" spans="1:9" hidden="1" x14ac:dyDescent="0.3">
      <c r="A121" s="22"/>
      <c r="B121" s="22"/>
      <c r="C121" s="22"/>
      <c r="D121" s="22"/>
      <c r="E121" s="22"/>
      <c r="F121" s="22"/>
      <c r="G121" s="22"/>
      <c r="H121" s="22"/>
      <c r="I121" s="22"/>
    </row>
    <row r="122" spans="1:9" hidden="1" x14ac:dyDescent="0.3">
      <c r="A122" s="22"/>
      <c r="B122" s="22"/>
      <c r="C122" s="22"/>
      <c r="D122" s="22"/>
      <c r="E122" s="22"/>
      <c r="F122" s="22"/>
      <c r="G122" s="22"/>
      <c r="H122" s="22"/>
      <c r="I122" s="22"/>
    </row>
    <row r="123" spans="1:9" hidden="1" x14ac:dyDescent="0.3">
      <c r="A123" s="22"/>
      <c r="B123" s="22"/>
      <c r="C123" s="22"/>
      <c r="D123" s="22"/>
      <c r="E123" s="22"/>
      <c r="F123" s="22"/>
      <c r="G123" s="22"/>
      <c r="H123" s="22"/>
      <c r="I123" s="22"/>
    </row>
    <row r="124" spans="1:9" hidden="1" x14ac:dyDescent="0.3">
      <c r="A124" s="22"/>
      <c r="B124" s="22"/>
      <c r="C124" s="22"/>
      <c r="D124" s="22"/>
      <c r="E124" s="22"/>
      <c r="F124" s="22"/>
      <c r="G124" s="22"/>
      <c r="H124" s="22"/>
      <c r="I124" s="22"/>
    </row>
    <row r="125" spans="1:9" hidden="1" x14ac:dyDescent="0.3">
      <c r="A125" s="22"/>
      <c r="B125" s="22"/>
      <c r="C125" s="22"/>
      <c r="D125" s="22"/>
      <c r="E125" s="22"/>
      <c r="F125" s="22"/>
      <c r="G125" s="22"/>
      <c r="H125" s="22"/>
      <c r="I125" s="22"/>
    </row>
    <row r="126" spans="1:9" hidden="1" x14ac:dyDescent="0.3">
      <c r="A126" s="22"/>
      <c r="B126" s="22"/>
      <c r="C126" s="22"/>
      <c r="D126" s="22"/>
      <c r="E126" s="22"/>
      <c r="F126" s="22"/>
      <c r="G126" s="22"/>
      <c r="H126" s="22"/>
      <c r="I126" s="22"/>
    </row>
    <row r="127" spans="1:9" hidden="1" x14ac:dyDescent="0.3">
      <c r="A127" s="22"/>
      <c r="B127" s="22"/>
      <c r="C127" s="22"/>
      <c r="D127" s="22"/>
      <c r="E127" s="22"/>
      <c r="F127" s="22"/>
      <c r="G127" s="22"/>
      <c r="H127" s="22"/>
      <c r="I127" s="22"/>
    </row>
    <row r="128" spans="1:9" hidden="1" x14ac:dyDescent="0.3">
      <c r="A128" s="22"/>
      <c r="B128" s="22"/>
      <c r="C128" s="22"/>
      <c r="D128" s="22"/>
      <c r="E128" s="22"/>
      <c r="F128" s="22"/>
      <c r="G128" s="22"/>
      <c r="H128" s="22"/>
      <c r="I128" s="22"/>
    </row>
    <row r="129" spans="1:9" hidden="1" x14ac:dyDescent="0.3">
      <c r="A129" s="22"/>
      <c r="B129" s="22"/>
      <c r="C129" s="22"/>
      <c r="D129" s="22"/>
      <c r="E129" s="22"/>
      <c r="F129" s="22"/>
      <c r="G129" s="22"/>
      <c r="H129" s="22"/>
      <c r="I129" s="22"/>
    </row>
    <row r="130" spans="1:9" hidden="1" x14ac:dyDescent="0.3">
      <c r="A130" s="22"/>
      <c r="B130" s="22"/>
      <c r="C130" s="22"/>
      <c r="D130" s="22"/>
      <c r="E130" s="22"/>
      <c r="F130" s="22"/>
      <c r="G130" s="22"/>
      <c r="H130" s="22"/>
      <c r="I130" s="22"/>
    </row>
    <row r="131" spans="1:9" hidden="1" x14ac:dyDescent="0.3">
      <c r="A131" s="22"/>
      <c r="B131" s="22"/>
      <c r="C131" s="22"/>
      <c r="D131" s="22"/>
      <c r="E131" s="22"/>
      <c r="F131" s="22"/>
      <c r="G131" s="22"/>
      <c r="H131" s="22"/>
      <c r="I131" s="22"/>
    </row>
    <row r="132" spans="1:9" hidden="1" x14ac:dyDescent="0.3">
      <c r="A132" s="22"/>
      <c r="B132" s="22"/>
      <c r="C132" s="22"/>
      <c r="D132" s="22"/>
      <c r="E132" s="22"/>
      <c r="F132" s="22"/>
      <c r="G132" s="22"/>
      <c r="H132" s="22"/>
      <c r="I132" s="22"/>
    </row>
    <row r="133" spans="1:9" hidden="1" x14ac:dyDescent="0.3">
      <c r="A133" s="22"/>
      <c r="B133" s="22"/>
      <c r="C133" s="22"/>
      <c r="D133" s="22"/>
      <c r="E133" s="22"/>
      <c r="F133" s="22"/>
      <c r="G133" s="22"/>
      <c r="H133" s="22"/>
      <c r="I133" s="22"/>
    </row>
    <row r="134" spans="1:9" hidden="1" x14ac:dyDescent="0.3">
      <c r="A134" s="22"/>
      <c r="B134" s="22"/>
      <c r="C134" s="22"/>
      <c r="D134" s="22"/>
      <c r="E134" s="22"/>
      <c r="F134" s="22"/>
      <c r="G134" s="22"/>
      <c r="H134" s="22"/>
      <c r="I134" s="22"/>
    </row>
    <row r="135" spans="1:9" hidden="1" x14ac:dyDescent="0.3">
      <c r="A135" s="22"/>
      <c r="B135" s="22"/>
      <c r="C135" s="22"/>
      <c r="D135" s="22"/>
      <c r="E135" s="22"/>
      <c r="F135" s="22"/>
      <c r="G135" s="22"/>
      <c r="H135" s="22"/>
      <c r="I135" s="22"/>
    </row>
    <row r="136" spans="1:9" hidden="1" x14ac:dyDescent="0.3">
      <c r="A136" s="22"/>
      <c r="B136" s="22"/>
      <c r="C136" s="22"/>
      <c r="D136" s="22"/>
      <c r="E136" s="22"/>
      <c r="F136" s="22"/>
      <c r="G136" s="22"/>
      <c r="H136" s="22"/>
      <c r="I136" s="22"/>
    </row>
    <row r="137" spans="1:9" hidden="1" x14ac:dyDescent="0.3">
      <c r="A137" s="22"/>
      <c r="B137" s="22"/>
      <c r="C137" s="22"/>
      <c r="D137" s="22"/>
      <c r="E137" s="22"/>
      <c r="F137" s="22"/>
      <c r="G137" s="22"/>
      <c r="H137" s="22"/>
      <c r="I137" s="22"/>
    </row>
    <row r="138" spans="1:9" hidden="1" x14ac:dyDescent="0.3">
      <c r="A138" s="22"/>
      <c r="B138" s="22"/>
      <c r="C138" s="22"/>
      <c r="D138" s="22"/>
      <c r="E138" s="22"/>
      <c r="F138" s="22"/>
      <c r="G138" s="22"/>
      <c r="H138" s="22"/>
      <c r="I138" s="22"/>
    </row>
    <row r="139" spans="1:9" hidden="1" x14ac:dyDescent="0.3">
      <c r="A139" s="22"/>
      <c r="B139" s="22"/>
      <c r="C139" s="22"/>
      <c r="D139" s="22"/>
      <c r="E139" s="22"/>
      <c r="F139" s="22"/>
      <c r="G139" s="22"/>
      <c r="H139" s="22"/>
      <c r="I139" s="22"/>
    </row>
    <row r="140" spans="1:9" hidden="1" x14ac:dyDescent="0.3">
      <c r="A140" s="22"/>
      <c r="B140" s="22"/>
      <c r="C140" s="22"/>
      <c r="D140" s="22"/>
      <c r="E140" s="22"/>
      <c r="F140" s="22"/>
      <c r="G140" s="22"/>
      <c r="H140" s="22"/>
      <c r="I140" s="22"/>
    </row>
    <row r="141" spans="1:9" hidden="1" x14ac:dyDescent="0.3">
      <c r="A141" s="22"/>
      <c r="B141" s="22"/>
      <c r="C141" s="22"/>
      <c r="D141" s="22"/>
      <c r="E141" s="22"/>
      <c r="F141" s="22"/>
      <c r="G141" s="22"/>
      <c r="H141" s="22"/>
      <c r="I141" s="22"/>
    </row>
    <row r="142" spans="1:9" hidden="1" x14ac:dyDescent="0.3">
      <c r="A142" s="22"/>
      <c r="B142" s="22"/>
      <c r="C142" s="22"/>
      <c r="D142" s="22"/>
      <c r="E142" s="22"/>
      <c r="F142" s="22"/>
      <c r="G142" s="22"/>
      <c r="H142" s="22"/>
      <c r="I142" s="22"/>
    </row>
    <row r="143" spans="1:9" hidden="1" x14ac:dyDescent="0.3">
      <c r="A143" s="22"/>
      <c r="B143" s="22"/>
      <c r="C143" s="22"/>
      <c r="D143" s="22"/>
      <c r="E143" s="22"/>
      <c r="F143" s="22"/>
      <c r="G143" s="22"/>
      <c r="H143" s="22"/>
      <c r="I143" s="22"/>
    </row>
    <row r="144" spans="1:9" hidden="1" x14ac:dyDescent="0.3">
      <c r="A144" s="22"/>
      <c r="B144" s="22"/>
      <c r="C144" s="22"/>
      <c r="D144" s="22"/>
      <c r="E144" s="22"/>
      <c r="F144" s="22"/>
      <c r="G144" s="22"/>
      <c r="H144" s="22"/>
      <c r="I144" s="22"/>
    </row>
    <row r="145" spans="1:9" hidden="1" x14ac:dyDescent="0.3">
      <c r="A145" s="22"/>
      <c r="B145" s="22"/>
      <c r="C145" s="22"/>
      <c r="D145" s="22"/>
      <c r="E145" s="22"/>
      <c r="F145" s="22"/>
      <c r="G145" s="22"/>
      <c r="H145" s="22"/>
      <c r="I145" s="22"/>
    </row>
    <row r="146" spans="1:9" hidden="1" x14ac:dyDescent="0.3">
      <c r="A146" s="22"/>
      <c r="B146" s="22"/>
      <c r="C146" s="22"/>
      <c r="D146" s="22"/>
      <c r="E146" s="22"/>
      <c r="F146" s="22"/>
      <c r="G146" s="22"/>
      <c r="H146" s="22"/>
      <c r="I146" s="22"/>
    </row>
    <row r="147" spans="1:9" hidden="1" x14ac:dyDescent="0.3">
      <c r="A147" s="22"/>
      <c r="B147" s="22"/>
      <c r="C147" s="22"/>
      <c r="D147" s="22"/>
      <c r="E147" s="22"/>
      <c r="F147" s="22"/>
      <c r="G147" s="22"/>
      <c r="H147" s="22"/>
      <c r="I147" s="22"/>
    </row>
    <row r="148" spans="1:9" hidden="1" x14ac:dyDescent="0.3">
      <c r="A148" s="22"/>
      <c r="B148" s="22"/>
      <c r="C148" s="22"/>
      <c r="D148" s="22"/>
      <c r="E148" s="22"/>
      <c r="F148" s="22"/>
      <c r="G148" s="22"/>
      <c r="H148" s="22"/>
      <c r="I148" s="22"/>
    </row>
    <row r="149" spans="1:9" hidden="1" x14ac:dyDescent="0.3">
      <c r="A149" s="22"/>
      <c r="B149" s="22"/>
      <c r="C149" s="22"/>
      <c r="D149" s="22"/>
      <c r="E149" s="22"/>
      <c r="F149" s="22"/>
      <c r="G149" s="22"/>
      <c r="H149" s="22"/>
      <c r="I149" s="22"/>
    </row>
    <row r="150" spans="1:9" hidden="1" x14ac:dyDescent="0.3">
      <c r="A150" s="22"/>
      <c r="B150" s="22"/>
      <c r="C150" s="22"/>
      <c r="D150" s="22"/>
      <c r="E150" s="22"/>
      <c r="F150" s="22"/>
      <c r="G150" s="22"/>
      <c r="H150" s="22"/>
      <c r="I150" s="22"/>
    </row>
    <row r="151" spans="1:9" hidden="1" x14ac:dyDescent="0.3">
      <c r="A151" s="22"/>
      <c r="B151" s="22"/>
      <c r="C151" s="22"/>
      <c r="D151" s="22"/>
      <c r="E151" s="22"/>
      <c r="F151" s="22"/>
      <c r="G151" s="22"/>
      <c r="H151" s="22"/>
      <c r="I151" s="22"/>
    </row>
    <row r="152" spans="1:9" hidden="1" x14ac:dyDescent="0.3">
      <c r="A152" s="22"/>
      <c r="B152" s="22"/>
      <c r="C152" s="22"/>
      <c r="D152" s="22"/>
      <c r="E152" s="22"/>
      <c r="F152" s="22"/>
      <c r="G152" s="22"/>
      <c r="H152" s="22"/>
      <c r="I152" s="22"/>
    </row>
    <row r="153" spans="1:9" hidden="1" x14ac:dyDescent="0.3">
      <c r="A153" s="22"/>
      <c r="B153" s="22"/>
      <c r="C153" s="22"/>
      <c r="D153" s="22"/>
      <c r="E153" s="22"/>
      <c r="F153" s="22"/>
      <c r="G153" s="22"/>
      <c r="H153" s="22"/>
      <c r="I153" s="22"/>
    </row>
    <row r="154" spans="1:9" hidden="1" x14ac:dyDescent="0.3">
      <c r="A154" s="22"/>
      <c r="B154" s="22"/>
      <c r="C154" s="22"/>
      <c r="D154" s="22"/>
      <c r="E154" s="22"/>
      <c r="F154" s="22"/>
      <c r="G154" s="22"/>
      <c r="H154" s="22"/>
      <c r="I154" s="22"/>
    </row>
    <row r="155" spans="1:9" hidden="1" x14ac:dyDescent="0.3">
      <c r="A155" s="22"/>
      <c r="B155" s="22"/>
      <c r="C155" s="22"/>
      <c r="D155" s="22"/>
      <c r="E155" s="22"/>
      <c r="F155" s="22"/>
      <c r="G155" s="22"/>
      <c r="H155" s="22"/>
      <c r="I155" s="22"/>
    </row>
    <row r="156" spans="1:9" hidden="1" x14ac:dyDescent="0.3">
      <c r="A156" s="22"/>
      <c r="B156" s="22"/>
      <c r="C156" s="22"/>
      <c r="D156" s="22"/>
      <c r="E156" s="22"/>
      <c r="F156" s="22"/>
      <c r="G156" s="22"/>
      <c r="H156" s="22"/>
      <c r="I156" s="22"/>
    </row>
    <row r="157" spans="1:9" hidden="1" x14ac:dyDescent="0.3">
      <c r="A157" s="22"/>
      <c r="B157" s="22"/>
      <c r="C157" s="22"/>
      <c r="D157" s="22"/>
      <c r="E157" s="22"/>
      <c r="F157" s="22"/>
      <c r="G157" s="22"/>
      <c r="H157" s="22"/>
      <c r="I157" s="22"/>
    </row>
    <row r="158" spans="1:9" hidden="1" x14ac:dyDescent="0.3">
      <c r="A158" s="22"/>
      <c r="B158" s="22"/>
      <c r="C158" s="22"/>
      <c r="D158" s="22"/>
      <c r="E158" s="22"/>
      <c r="F158" s="22"/>
      <c r="G158" s="22"/>
      <c r="H158" s="22"/>
      <c r="I158" s="22"/>
    </row>
    <row r="159" spans="1:9" hidden="1" x14ac:dyDescent="0.3">
      <c r="C159" s="22"/>
      <c r="D159" s="22"/>
      <c r="E159" s="22"/>
      <c r="F159" s="22"/>
      <c r="G159" s="22"/>
      <c r="H159" s="22"/>
      <c r="I159" s="22"/>
    </row>
    <row r="160" spans="1:9" hidden="1" x14ac:dyDescent="0.3">
      <c r="C160" s="22"/>
      <c r="D160" s="22"/>
      <c r="E160" s="22"/>
      <c r="F160" s="22"/>
      <c r="G160" s="22"/>
      <c r="H160" s="22"/>
      <c r="I160" s="22"/>
    </row>
    <row r="161" spans="3:9" hidden="1" x14ac:dyDescent="0.3">
      <c r="C161" s="22"/>
      <c r="D161" s="22"/>
      <c r="E161" s="22"/>
      <c r="F161" s="22"/>
      <c r="G161" s="22"/>
      <c r="H161" s="22"/>
      <c r="I161" s="22"/>
    </row>
    <row r="162" spans="3:9" hidden="1" x14ac:dyDescent="0.3">
      <c r="C162" s="22"/>
      <c r="D162" s="22"/>
      <c r="E162" s="22"/>
      <c r="F162" s="22"/>
      <c r="G162" s="22"/>
      <c r="H162" s="22"/>
      <c r="I162" s="22"/>
    </row>
    <row r="163" spans="3:9" hidden="1" x14ac:dyDescent="0.3">
      <c r="C163" s="22"/>
      <c r="D163" s="22"/>
      <c r="E163" s="22"/>
      <c r="F163" s="22"/>
      <c r="G163" s="22"/>
      <c r="H163" s="22"/>
      <c r="I163" s="22"/>
    </row>
    <row r="164" spans="3:9" hidden="1" x14ac:dyDescent="0.3">
      <c r="C164" s="22"/>
      <c r="D164" s="22"/>
      <c r="E164" s="22"/>
      <c r="F164" s="22"/>
      <c r="G164" s="22"/>
      <c r="H164" s="22"/>
      <c r="I164" s="22"/>
    </row>
    <row r="165" spans="3:9" hidden="1" x14ac:dyDescent="0.3">
      <c r="C165" s="22"/>
      <c r="D165" s="22"/>
      <c r="E165" s="22"/>
      <c r="F165" s="22"/>
      <c r="G165" s="22"/>
      <c r="H165" s="22"/>
      <c r="I165" s="22"/>
    </row>
    <row r="166" spans="3:9" hidden="1" x14ac:dyDescent="0.3">
      <c r="C166" s="22"/>
      <c r="D166" s="22"/>
      <c r="E166" s="22"/>
      <c r="F166" s="22"/>
      <c r="G166" s="22"/>
      <c r="H166" s="22"/>
      <c r="I166" s="22"/>
    </row>
    <row r="167" spans="3:9" hidden="1" x14ac:dyDescent="0.3">
      <c r="C167" s="22"/>
      <c r="D167" s="22"/>
      <c r="E167" s="22"/>
      <c r="F167" s="22"/>
      <c r="G167" s="22"/>
      <c r="H167" s="22"/>
      <c r="I167" s="22"/>
    </row>
    <row r="168" spans="3:9" hidden="1" x14ac:dyDescent="0.3">
      <c r="C168" s="22"/>
      <c r="D168" s="22"/>
      <c r="E168" s="22"/>
      <c r="F168" s="22"/>
      <c r="G168" s="22"/>
      <c r="H168" s="22"/>
      <c r="I168" s="22"/>
    </row>
    <row r="169" spans="3:9" hidden="1" x14ac:dyDescent="0.3">
      <c r="C169" s="22"/>
      <c r="D169" s="22"/>
      <c r="E169" s="22"/>
      <c r="F169" s="22"/>
      <c r="G169" s="22"/>
      <c r="H169" s="22"/>
      <c r="I169" s="22"/>
    </row>
    <row r="170" spans="3:9" hidden="1" x14ac:dyDescent="0.3">
      <c r="C170" s="22"/>
      <c r="D170" s="22"/>
      <c r="E170" s="22"/>
      <c r="F170" s="22"/>
      <c r="G170" s="22"/>
      <c r="H170" s="22"/>
      <c r="I170" s="22"/>
    </row>
    <row r="171" spans="3:9" hidden="1" x14ac:dyDescent="0.3">
      <c r="C171" s="22"/>
      <c r="D171" s="22"/>
      <c r="E171" s="22"/>
      <c r="F171" s="22"/>
      <c r="G171" s="22"/>
      <c r="H171" s="22"/>
      <c r="I171" s="22"/>
    </row>
    <row r="172" spans="3:9" hidden="1" x14ac:dyDescent="0.3">
      <c r="C172" s="22"/>
      <c r="D172" s="22"/>
      <c r="E172" s="22"/>
      <c r="F172" s="22"/>
      <c r="G172" s="22"/>
      <c r="H172" s="22"/>
      <c r="I172" s="22"/>
    </row>
    <row r="173" spans="3:9" hidden="1" x14ac:dyDescent="0.3">
      <c r="C173" s="22"/>
      <c r="D173" s="22"/>
      <c r="E173" s="22"/>
      <c r="F173" s="22"/>
      <c r="G173" s="22"/>
      <c r="H173" s="22"/>
      <c r="I173" s="22"/>
    </row>
    <row r="174" spans="3:9" hidden="1" x14ac:dyDescent="0.3">
      <c r="C174" s="22"/>
      <c r="D174" s="22"/>
      <c r="E174" s="22"/>
      <c r="F174" s="22"/>
      <c r="G174" s="22"/>
      <c r="H174" s="22"/>
      <c r="I174" s="22"/>
    </row>
    <row r="175" spans="3:9" hidden="1" x14ac:dyDescent="0.3">
      <c r="C175" s="22"/>
      <c r="D175" s="22"/>
      <c r="E175" s="22"/>
      <c r="F175" s="22"/>
      <c r="G175" s="22"/>
      <c r="H175" s="22"/>
      <c r="I175" s="22"/>
    </row>
    <row r="176" spans="3:9" hidden="1" x14ac:dyDescent="0.3">
      <c r="C176" s="22"/>
      <c r="D176" s="22"/>
      <c r="E176" s="22"/>
      <c r="F176" s="22"/>
      <c r="G176" s="22"/>
      <c r="H176" s="22"/>
      <c r="I176" s="22"/>
    </row>
    <row r="177" spans="3:9" hidden="1" x14ac:dyDescent="0.3">
      <c r="C177" s="22"/>
      <c r="D177" s="22"/>
      <c r="E177" s="22"/>
      <c r="F177" s="22"/>
      <c r="G177" s="22"/>
      <c r="H177" s="22"/>
      <c r="I177" s="22"/>
    </row>
    <row r="178" spans="3:9" hidden="1" x14ac:dyDescent="0.3">
      <c r="C178" s="22"/>
      <c r="D178" s="22"/>
      <c r="E178" s="22"/>
      <c r="F178" s="22"/>
      <c r="G178" s="22"/>
      <c r="H178" s="22"/>
      <c r="I178" s="22"/>
    </row>
    <row r="179" spans="3:9" hidden="1" x14ac:dyDescent="0.3">
      <c r="C179" s="22"/>
      <c r="D179" s="22"/>
      <c r="E179" s="22"/>
      <c r="F179" s="22"/>
      <c r="G179" s="22"/>
      <c r="H179" s="22"/>
      <c r="I179" s="22"/>
    </row>
    <row r="180" spans="3:9" hidden="1" x14ac:dyDescent="0.3">
      <c r="C180" s="22"/>
      <c r="D180" s="22"/>
      <c r="E180" s="22"/>
      <c r="F180" s="22"/>
      <c r="G180" s="22"/>
      <c r="H180" s="22"/>
      <c r="I180" s="22"/>
    </row>
    <row r="181" spans="3:9" hidden="1" x14ac:dyDescent="0.3">
      <c r="C181" s="22"/>
      <c r="D181" s="22"/>
      <c r="E181" s="22"/>
      <c r="F181" s="22"/>
      <c r="G181" s="22"/>
      <c r="H181" s="22"/>
      <c r="I181" s="22"/>
    </row>
    <row r="182" spans="3:9" hidden="1" x14ac:dyDescent="0.3">
      <c r="C182" s="22"/>
      <c r="D182" s="22"/>
      <c r="E182" s="22"/>
      <c r="F182" s="22"/>
      <c r="G182" s="22"/>
      <c r="H182" s="22"/>
      <c r="I182" s="22"/>
    </row>
    <row r="183" spans="3:9" hidden="1" x14ac:dyDescent="0.3">
      <c r="C183" s="22"/>
      <c r="D183" s="22"/>
      <c r="E183" s="22"/>
      <c r="F183" s="22"/>
      <c r="G183" s="22"/>
      <c r="H183" s="22"/>
      <c r="I183" s="22"/>
    </row>
    <row r="184" spans="3:9" hidden="1" x14ac:dyDescent="0.3">
      <c r="C184" s="22"/>
      <c r="D184" s="22"/>
      <c r="E184" s="22"/>
      <c r="F184" s="22"/>
      <c r="G184" s="22"/>
      <c r="H184" s="22"/>
      <c r="I184" s="22"/>
    </row>
    <row r="185" spans="3:9" hidden="1" x14ac:dyDescent="0.3">
      <c r="C185" s="22"/>
      <c r="D185" s="22"/>
      <c r="E185" s="22"/>
      <c r="F185" s="22"/>
      <c r="G185" s="22"/>
      <c r="H185" s="22"/>
      <c r="I185" s="22"/>
    </row>
    <row r="186" spans="3:9" hidden="1" x14ac:dyDescent="0.3">
      <c r="C186" s="22"/>
      <c r="D186" s="22"/>
      <c r="E186" s="22"/>
      <c r="F186" s="22"/>
      <c r="G186" s="22"/>
      <c r="H186" s="22"/>
      <c r="I186" s="22"/>
    </row>
    <row r="187" spans="3:9" hidden="1" x14ac:dyDescent="0.3">
      <c r="C187" s="22"/>
      <c r="D187" s="22"/>
      <c r="E187" s="22"/>
      <c r="F187" s="22"/>
      <c r="G187" s="22"/>
      <c r="H187" s="22"/>
      <c r="I187" s="22"/>
    </row>
    <row r="188" spans="3:9" hidden="1" x14ac:dyDescent="0.3">
      <c r="C188" s="22"/>
      <c r="D188" s="22"/>
      <c r="E188" s="22"/>
      <c r="F188" s="22"/>
      <c r="G188" s="22"/>
      <c r="H188" s="22"/>
      <c r="I188" s="22"/>
    </row>
    <row r="189" spans="3:9" hidden="1" x14ac:dyDescent="0.3">
      <c r="C189" s="22"/>
      <c r="D189" s="22"/>
      <c r="E189" s="22"/>
      <c r="F189" s="22"/>
      <c r="G189" s="22"/>
      <c r="H189" s="22"/>
      <c r="I189" s="22"/>
    </row>
    <row r="190" spans="3:9" hidden="1" x14ac:dyDescent="0.3">
      <c r="C190" s="22"/>
      <c r="D190" s="22"/>
      <c r="E190" s="22"/>
      <c r="F190" s="22"/>
      <c r="G190" s="22"/>
      <c r="H190" s="22"/>
      <c r="I190" s="22"/>
    </row>
    <row r="191" spans="3:9" hidden="1" x14ac:dyDescent="0.3">
      <c r="C191" s="22"/>
      <c r="D191" s="22"/>
      <c r="E191" s="22"/>
      <c r="F191" s="22"/>
      <c r="G191" s="22"/>
      <c r="H191" s="22"/>
      <c r="I191" s="22"/>
    </row>
    <row r="192" spans="3:9" hidden="1" x14ac:dyDescent="0.3">
      <c r="C192" s="22"/>
      <c r="D192" s="22"/>
      <c r="E192" s="22"/>
      <c r="F192" s="22"/>
      <c r="G192" s="22"/>
      <c r="H192" s="22"/>
      <c r="I192" s="22"/>
    </row>
    <row r="193" spans="3:9" hidden="1" x14ac:dyDescent="0.3">
      <c r="C193" s="22"/>
      <c r="D193" s="22"/>
      <c r="E193" s="22"/>
      <c r="F193" s="22"/>
      <c r="G193" s="22"/>
      <c r="H193" s="22"/>
      <c r="I193" s="22"/>
    </row>
    <row r="194" spans="3:9" hidden="1" x14ac:dyDescent="0.3">
      <c r="C194" s="22"/>
      <c r="D194" s="22"/>
      <c r="E194" s="22"/>
      <c r="F194" s="22"/>
      <c r="G194" s="22"/>
      <c r="H194" s="22"/>
      <c r="I194" s="22"/>
    </row>
    <row r="195" spans="3:9" hidden="1" x14ac:dyDescent="0.3">
      <c r="C195" s="22"/>
      <c r="D195" s="22"/>
      <c r="E195" s="22"/>
      <c r="F195" s="22"/>
      <c r="G195" s="22"/>
      <c r="H195" s="22"/>
      <c r="I195" s="22"/>
    </row>
    <row r="196" spans="3:9" hidden="1" x14ac:dyDescent="0.3">
      <c r="C196" s="22"/>
      <c r="D196" s="22"/>
      <c r="E196" s="22"/>
      <c r="F196" s="22"/>
      <c r="G196" s="22"/>
      <c r="H196" s="22"/>
      <c r="I196" s="22"/>
    </row>
    <row r="197" spans="3:9" hidden="1" x14ac:dyDescent="0.3">
      <c r="C197" s="22"/>
      <c r="D197" s="22"/>
      <c r="E197" s="22"/>
      <c r="F197" s="22"/>
      <c r="G197" s="22"/>
      <c r="H197" s="22"/>
      <c r="I197" s="22"/>
    </row>
    <row r="198" spans="3:9" hidden="1" x14ac:dyDescent="0.3">
      <c r="C198" s="22"/>
      <c r="D198" s="22"/>
      <c r="E198" s="22"/>
      <c r="F198" s="22"/>
      <c r="G198" s="22"/>
      <c r="H198" s="22"/>
      <c r="I198" s="22"/>
    </row>
    <row r="199" spans="3:9" hidden="1" x14ac:dyDescent="0.3">
      <c r="C199" s="22"/>
      <c r="D199" s="22"/>
      <c r="E199" s="22"/>
      <c r="F199" s="22"/>
      <c r="G199" s="22"/>
      <c r="H199" s="22"/>
      <c r="I199" s="22"/>
    </row>
    <row r="200" spans="3:9" hidden="1" x14ac:dyDescent="0.3">
      <c r="C200" s="22"/>
      <c r="D200" s="22"/>
      <c r="E200" s="22"/>
      <c r="F200" s="22"/>
      <c r="G200" s="22"/>
      <c r="H200" s="22"/>
      <c r="I200" s="22"/>
    </row>
    <row r="201" spans="3:9" hidden="1" x14ac:dyDescent="0.3">
      <c r="C201" s="22"/>
      <c r="D201" s="22"/>
      <c r="E201" s="22"/>
      <c r="F201" s="22"/>
      <c r="G201" s="22"/>
      <c r="H201" s="22"/>
      <c r="I201" s="22"/>
    </row>
    <row r="202" spans="3:9" hidden="1" x14ac:dyDescent="0.3">
      <c r="C202" s="22"/>
      <c r="D202" s="22"/>
      <c r="E202" s="22"/>
      <c r="F202" s="22"/>
      <c r="G202" s="22"/>
      <c r="H202" s="22"/>
      <c r="I202" s="22"/>
    </row>
    <row r="203" spans="3:9" hidden="1" x14ac:dyDescent="0.3">
      <c r="C203" s="22"/>
      <c r="D203" s="22"/>
      <c r="E203" s="22"/>
      <c r="F203" s="22"/>
      <c r="G203" s="22"/>
      <c r="H203" s="22"/>
      <c r="I203" s="22"/>
    </row>
    <row r="204" spans="3:9" hidden="1" x14ac:dyDescent="0.3">
      <c r="C204" s="22"/>
      <c r="D204" s="22"/>
      <c r="E204" s="22"/>
      <c r="F204" s="22"/>
      <c r="G204" s="22"/>
      <c r="H204" s="22"/>
      <c r="I204" s="22"/>
    </row>
    <row r="205" spans="3:9" hidden="1" x14ac:dyDescent="0.3">
      <c r="C205" s="22"/>
      <c r="D205" s="22"/>
      <c r="E205" s="22"/>
      <c r="F205" s="22"/>
      <c r="G205" s="22"/>
      <c r="H205" s="22"/>
      <c r="I205" s="22"/>
    </row>
    <row r="206" spans="3:9" hidden="1" x14ac:dyDescent="0.3">
      <c r="C206" s="22"/>
      <c r="D206" s="22"/>
      <c r="E206" s="22"/>
      <c r="F206" s="22"/>
      <c r="G206" s="22"/>
      <c r="H206" s="22"/>
      <c r="I206" s="22"/>
    </row>
    <row r="207" spans="3:9" hidden="1" x14ac:dyDescent="0.3">
      <c r="C207" s="22"/>
      <c r="D207" s="22"/>
      <c r="E207" s="22"/>
      <c r="F207" s="22"/>
      <c r="G207" s="22"/>
      <c r="H207" s="22"/>
      <c r="I207" s="22"/>
    </row>
    <row r="208" spans="3:9" hidden="1" x14ac:dyDescent="0.3">
      <c r="C208" s="22"/>
      <c r="D208" s="22"/>
      <c r="E208" s="22"/>
      <c r="F208" s="22"/>
      <c r="G208" s="22"/>
      <c r="H208" s="22"/>
      <c r="I208" s="22"/>
    </row>
    <row r="209" spans="3:9" hidden="1" x14ac:dyDescent="0.3">
      <c r="C209" s="22"/>
      <c r="D209" s="22"/>
      <c r="E209" s="22"/>
      <c r="F209" s="22"/>
      <c r="G209" s="22"/>
      <c r="H209" s="22"/>
      <c r="I209" s="22"/>
    </row>
    <row r="210" spans="3:9" hidden="1" x14ac:dyDescent="0.3">
      <c r="C210" s="22"/>
      <c r="D210" s="22"/>
      <c r="E210" s="22"/>
      <c r="F210" s="22"/>
      <c r="G210" s="22"/>
      <c r="H210" s="22"/>
      <c r="I210" s="22"/>
    </row>
    <row r="211" spans="3:9" hidden="1" x14ac:dyDescent="0.3">
      <c r="C211" s="22"/>
      <c r="D211" s="22"/>
      <c r="E211" s="22"/>
      <c r="F211" s="22"/>
      <c r="G211" s="22"/>
      <c r="H211" s="22"/>
      <c r="I211" s="22"/>
    </row>
    <row r="212" spans="3:9" hidden="1" x14ac:dyDescent="0.3">
      <c r="C212" s="22"/>
      <c r="D212" s="22"/>
      <c r="E212" s="22"/>
      <c r="F212" s="22"/>
      <c r="G212" s="22"/>
      <c r="H212" s="22"/>
      <c r="I212" s="22"/>
    </row>
    <row r="213" spans="3:9" hidden="1" x14ac:dyDescent="0.3">
      <c r="C213" s="22"/>
      <c r="D213" s="22"/>
      <c r="E213" s="22"/>
      <c r="F213" s="22"/>
      <c r="G213" s="22"/>
      <c r="H213" s="22"/>
      <c r="I213" s="22"/>
    </row>
    <row r="214" spans="3:9" hidden="1" x14ac:dyDescent="0.3">
      <c r="C214" s="22"/>
      <c r="D214" s="22"/>
      <c r="E214" s="22"/>
      <c r="F214" s="22"/>
      <c r="G214" s="22"/>
      <c r="H214" s="22"/>
      <c r="I214" s="22"/>
    </row>
    <row r="215" spans="3:9" hidden="1" x14ac:dyDescent="0.3">
      <c r="C215" s="22"/>
      <c r="D215" s="22"/>
      <c r="E215" s="22"/>
      <c r="F215" s="22"/>
      <c r="G215" s="22"/>
      <c r="H215" s="22"/>
      <c r="I215" s="22"/>
    </row>
    <row r="216" spans="3:9" hidden="1" x14ac:dyDescent="0.3">
      <c r="C216" s="22"/>
      <c r="D216" s="22"/>
      <c r="E216" s="22"/>
      <c r="F216" s="22"/>
      <c r="G216" s="22"/>
      <c r="H216" s="22"/>
      <c r="I216" s="22"/>
    </row>
    <row r="217" spans="3:9" hidden="1" x14ac:dyDescent="0.3">
      <c r="C217" s="22"/>
      <c r="D217" s="22"/>
      <c r="E217" s="22"/>
      <c r="F217" s="22"/>
      <c r="G217" s="22"/>
      <c r="H217" s="22"/>
      <c r="I217" s="22"/>
    </row>
    <row r="218" spans="3:9" hidden="1" x14ac:dyDescent="0.3">
      <c r="C218" s="22"/>
      <c r="D218" s="22"/>
      <c r="E218" s="22"/>
      <c r="F218" s="22"/>
      <c r="G218" s="22"/>
      <c r="H218" s="22"/>
      <c r="I218" s="22"/>
    </row>
    <row r="219" spans="3:9" hidden="1" x14ac:dyDescent="0.3">
      <c r="C219" s="22"/>
      <c r="D219" s="22"/>
      <c r="E219" s="22"/>
      <c r="F219" s="22"/>
      <c r="G219" s="22"/>
      <c r="H219" s="22"/>
      <c r="I219" s="22"/>
    </row>
    <row r="220" spans="3:9" hidden="1" x14ac:dyDescent="0.3">
      <c r="C220" s="22"/>
      <c r="D220" s="22"/>
      <c r="E220" s="22"/>
      <c r="F220" s="22"/>
      <c r="G220" s="22"/>
      <c r="H220" s="22"/>
      <c r="I220" s="22"/>
    </row>
    <row r="221" spans="3:9" hidden="1" x14ac:dyDescent="0.3">
      <c r="C221" s="22"/>
      <c r="D221" s="22"/>
      <c r="E221" s="22"/>
      <c r="F221" s="22"/>
      <c r="G221" s="22"/>
      <c r="H221" s="22"/>
      <c r="I221" s="22"/>
    </row>
    <row r="222" spans="3:9" hidden="1" x14ac:dyDescent="0.3">
      <c r="C222" s="22"/>
      <c r="D222" s="22"/>
      <c r="E222" s="22"/>
      <c r="F222" s="22"/>
      <c r="G222" s="22"/>
      <c r="H222" s="22"/>
      <c r="I222" s="22"/>
    </row>
    <row r="223" spans="3:9" hidden="1" x14ac:dyDescent="0.3">
      <c r="C223" s="22"/>
      <c r="D223" s="22"/>
      <c r="E223" s="22"/>
      <c r="F223" s="22"/>
      <c r="G223" s="22"/>
      <c r="H223" s="22"/>
      <c r="I223" s="22"/>
    </row>
    <row r="224" spans="3:9" hidden="1" x14ac:dyDescent="0.3">
      <c r="C224" s="22"/>
      <c r="D224" s="22"/>
      <c r="E224" s="22"/>
      <c r="F224" s="22"/>
      <c r="G224" s="22"/>
      <c r="H224" s="22"/>
      <c r="I224" s="22"/>
    </row>
    <row r="225" spans="3:9" hidden="1" x14ac:dyDescent="0.3">
      <c r="C225" s="22"/>
      <c r="D225" s="22"/>
      <c r="E225" s="22"/>
      <c r="F225" s="22"/>
      <c r="G225" s="22"/>
      <c r="H225" s="22"/>
      <c r="I225" s="22"/>
    </row>
    <row r="226" spans="3:9" hidden="1" x14ac:dyDescent="0.3">
      <c r="C226" s="22"/>
      <c r="D226" s="22"/>
      <c r="E226" s="22"/>
      <c r="F226" s="22"/>
      <c r="G226" s="22"/>
      <c r="H226" s="22"/>
      <c r="I226" s="22"/>
    </row>
  </sheetData>
  <mergeCells count="2">
    <mergeCell ref="A2:B8"/>
    <mergeCell ref="A20:B32"/>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21815-16AA-4CA2-9E91-14862A53C2A4}">
  <sheetPr>
    <tabColor theme="9" tint="-0.249977111117893"/>
  </sheetPr>
  <dimension ref="A1:AR193"/>
  <sheetViews>
    <sheetView workbookViewId="0">
      <selection activeCell="A52" sqref="A52:XFD1048576"/>
    </sheetView>
  </sheetViews>
  <sheetFormatPr defaultColWidth="0" defaultRowHeight="14.4" zeroHeight="1" x14ac:dyDescent="0.3"/>
  <cols>
    <col min="1" max="1" width="9.33203125" style="260" customWidth="1"/>
    <col min="2" max="2" width="46.6640625" style="225" customWidth="1"/>
    <col min="3" max="4" width="17.5546875" style="225" customWidth="1"/>
    <col min="5" max="5" width="2.6640625" style="22" customWidth="1"/>
    <col min="6" max="6" width="8.88671875" style="22" customWidth="1"/>
    <col min="7" max="44" width="0" style="22" hidden="1" customWidth="1"/>
    <col min="45" max="16384" width="8.88671875" hidden="1"/>
  </cols>
  <sheetData>
    <row r="1" spans="1:4" ht="18" customHeight="1" x14ac:dyDescent="0.3">
      <c r="A1" s="260" t="s">
        <v>250</v>
      </c>
      <c r="B1" s="488" t="s">
        <v>214</v>
      </c>
      <c r="C1" s="488"/>
      <c r="D1" s="488"/>
    </row>
    <row r="2" spans="1:4" ht="14.4" customHeight="1" thickBot="1" x14ac:dyDescent="0.35">
      <c r="A2" s="260" t="s">
        <v>251</v>
      </c>
      <c r="B2" s="489"/>
      <c r="C2" s="489"/>
      <c r="D2" s="489"/>
    </row>
    <row r="3" spans="1:4" ht="4.2" customHeight="1" thickTop="1" thickBot="1" x14ac:dyDescent="0.4">
      <c r="B3" s="263"/>
      <c r="C3" s="264"/>
      <c r="D3" s="264"/>
    </row>
    <row r="4" spans="1:4" ht="15" thickTop="1" x14ac:dyDescent="0.3">
      <c r="A4" s="260" t="s">
        <v>252</v>
      </c>
      <c r="B4" s="265" t="s">
        <v>121</v>
      </c>
      <c r="C4" s="266"/>
      <c r="D4" s="267"/>
    </row>
    <row r="5" spans="1:4" x14ac:dyDescent="0.3">
      <c r="A5" s="260" t="s">
        <v>253</v>
      </c>
      <c r="B5" s="226" t="s">
        <v>215</v>
      </c>
      <c r="C5" s="227" t="s">
        <v>216</v>
      </c>
      <c r="D5" s="227" t="s">
        <v>217</v>
      </c>
    </row>
    <row r="6" spans="1:4" x14ac:dyDescent="0.3">
      <c r="B6" s="228" t="s">
        <v>218</v>
      </c>
      <c r="C6" s="229">
        <v>0</v>
      </c>
      <c r="D6" s="229">
        <v>0</v>
      </c>
    </row>
    <row r="7" spans="1:4" x14ac:dyDescent="0.3">
      <c r="B7" s="228" t="s">
        <v>219</v>
      </c>
      <c r="C7" s="229">
        <v>0</v>
      </c>
      <c r="D7" s="229">
        <v>0</v>
      </c>
    </row>
    <row r="8" spans="1:4" x14ac:dyDescent="0.3">
      <c r="B8" s="228" t="s">
        <v>220</v>
      </c>
      <c r="C8" s="229">
        <v>0</v>
      </c>
      <c r="D8" s="229">
        <v>0</v>
      </c>
    </row>
    <row r="9" spans="1:4" x14ac:dyDescent="0.3">
      <c r="B9" s="228" t="s">
        <v>221</v>
      </c>
      <c r="C9" s="229">
        <v>0</v>
      </c>
      <c r="D9" s="229">
        <v>0</v>
      </c>
    </row>
    <row r="10" spans="1:4" x14ac:dyDescent="0.3">
      <c r="B10" s="228" t="s">
        <v>222</v>
      </c>
      <c r="C10" s="229">
        <v>0</v>
      </c>
      <c r="D10" s="229">
        <v>0</v>
      </c>
    </row>
    <row r="11" spans="1:4" x14ac:dyDescent="0.3">
      <c r="B11" s="228" t="s">
        <v>96</v>
      </c>
      <c r="C11" s="229">
        <v>0</v>
      </c>
      <c r="D11" s="229">
        <v>0</v>
      </c>
    </row>
    <row r="12" spans="1:4" x14ac:dyDescent="0.3">
      <c r="B12" s="230" t="s">
        <v>223</v>
      </c>
      <c r="C12" s="231">
        <f>SUBTOTAL(109,CurrentAssets[Previous Year])</f>
        <v>0</v>
      </c>
      <c r="D12" s="231">
        <f>SUBTOTAL(109,CurrentAssets[Current Year])</f>
        <v>0</v>
      </c>
    </row>
    <row r="13" spans="1:4" x14ac:dyDescent="0.3">
      <c r="B13" s="44"/>
      <c r="C13" s="44"/>
      <c r="D13" s="44"/>
    </row>
    <row r="14" spans="1:4" x14ac:dyDescent="0.3">
      <c r="A14" s="260" t="s">
        <v>254</v>
      </c>
      <c r="B14" s="232" t="s">
        <v>224</v>
      </c>
      <c r="C14" s="233" t="s">
        <v>216</v>
      </c>
      <c r="D14" s="233" t="s">
        <v>217</v>
      </c>
    </row>
    <row r="15" spans="1:4" x14ac:dyDescent="0.3">
      <c r="B15" s="234" t="s">
        <v>225</v>
      </c>
      <c r="C15" s="235">
        <v>0</v>
      </c>
      <c r="D15" s="235">
        <v>0</v>
      </c>
    </row>
    <row r="16" spans="1:4" x14ac:dyDescent="0.3">
      <c r="B16" s="234" t="s">
        <v>226</v>
      </c>
      <c r="C16" s="235">
        <v>0</v>
      </c>
      <c r="D16" s="235">
        <v>0</v>
      </c>
    </row>
    <row r="17" spans="1:4" x14ac:dyDescent="0.3">
      <c r="B17" s="234" t="s">
        <v>227</v>
      </c>
      <c r="C17" s="235">
        <v>0</v>
      </c>
      <c r="D17" s="235">
        <v>0</v>
      </c>
    </row>
    <row r="18" spans="1:4" x14ac:dyDescent="0.3">
      <c r="B18" s="234" t="s">
        <v>228</v>
      </c>
      <c r="C18" s="235">
        <v>0</v>
      </c>
      <c r="D18" s="235">
        <v>0</v>
      </c>
    </row>
    <row r="19" spans="1:4" x14ac:dyDescent="0.3">
      <c r="B19" s="236" t="s">
        <v>229</v>
      </c>
      <c r="C19" s="237">
        <f>SUBTOTAL(109,FixedAssets[Previous Year])</f>
        <v>0</v>
      </c>
      <c r="D19" s="237">
        <f>SUBTOTAL(109,FixedAssets[Current Year])</f>
        <v>0</v>
      </c>
    </row>
    <row r="20" spans="1:4" x14ac:dyDescent="0.3">
      <c r="B20" s="44"/>
      <c r="C20" s="44"/>
      <c r="D20" s="44"/>
    </row>
    <row r="21" spans="1:4" x14ac:dyDescent="0.3">
      <c r="A21" s="260" t="s">
        <v>255</v>
      </c>
      <c r="B21" s="232" t="s">
        <v>230</v>
      </c>
      <c r="C21" s="233" t="s">
        <v>216</v>
      </c>
      <c r="D21" s="233" t="s">
        <v>217</v>
      </c>
    </row>
    <row r="22" spans="1:4" x14ac:dyDescent="0.3">
      <c r="B22" s="234"/>
      <c r="C22" s="235">
        <v>0</v>
      </c>
      <c r="D22" s="235">
        <v>0</v>
      </c>
    </row>
    <row r="23" spans="1:4" x14ac:dyDescent="0.3">
      <c r="B23" s="236" t="s">
        <v>231</v>
      </c>
      <c r="C23" s="237">
        <f>SUBTOTAL(109,OtherAssets[Previous Year])</f>
        <v>0</v>
      </c>
      <c r="D23" s="237">
        <f>SUBTOTAL(109,OtherAssets[Current Year])</f>
        <v>0</v>
      </c>
    </row>
    <row r="24" spans="1:4" x14ac:dyDescent="0.3">
      <c r="B24" s="238"/>
      <c r="C24" s="239"/>
      <c r="D24" s="240"/>
    </row>
    <row r="25" spans="1:4" ht="18" thickBot="1" x14ac:dyDescent="0.4">
      <c r="A25" s="260" t="s">
        <v>256</v>
      </c>
      <c r="B25" s="241" t="s">
        <v>232</v>
      </c>
      <c r="C25" s="242">
        <f>OtherAssets[[#Totals],[Previous Year]]+FixedAssets[[#Totals],[Previous Year]]+CurrentAssets[[#Totals],[Previous Year]]</f>
        <v>0</v>
      </c>
      <c r="D25" s="242">
        <f>OtherAssets[[#Totals],[Current Year]]+FixedAssets[[#Totals],[Current Year]]+CurrentAssets[[#Totals],[Current Year]]</f>
        <v>0</v>
      </c>
    </row>
    <row r="26" spans="1:4" ht="18.75" customHeight="1" thickTop="1" thickBot="1" x14ac:dyDescent="0.4">
      <c r="B26" s="261"/>
      <c r="C26" s="262"/>
      <c r="D26" s="262"/>
    </row>
    <row r="27" spans="1:4" ht="15" thickTop="1" x14ac:dyDescent="0.3">
      <c r="A27" s="260" t="s">
        <v>257</v>
      </c>
      <c r="B27" s="243" t="s">
        <v>233</v>
      </c>
      <c r="C27" s="239"/>
      <c r="D27" s="240"/>
    </row>
    <row r="28" spans="1:4" x14ac:dyDescent="0.3">
      <c r="A28" s="260" t="s">
        <v>258</v>
      </c>
      <c r="B28" s="244" t="s">
        <v>234</v>
      </c>
      <c r="C28" s="245" t="s">
        <v>216</v>
      </c>
      <c r="D28" s="245" t="s">
        <v>217</v>
      </c>
    </row>
    <row r="29" spans="1:4" x14ac:dyDescent="0.3">
      <c r="B29" s="246" t="s">
        <v>235</v>
      </c>
      <c r="C29" s="247">
        <v>0</v>
      </c>
      <c r="D29" s="247">
        <v>0</v>
      </c>
    </row>
    <row r="30" spans="1:4" x14ac:dyDescent="0.3">
      <c r="B30" s="246" t="s">
        <v>236</v>
      </c>
      <c r="C30" s="247">
        <v>0</v>
      </c>
      <c r="D30" s="247">
        <v>0</v>
      </c>
    </row>
    <row r="31" spans="1:4" x14ac:dyDescent="0.3">
      <c r="B31" s="246" t="s">
        <v>237</v>
      </c>
      <c r="C31" s="247">
        <v>0</v>
      </c>
      <c r="D31" s="247">
        <v>0</v>
      </c>
    </row>
    <row r="32" spans="1:4" x14ac:dyDescent="0.3">
      <c r="B32" s="246" t="s">
        <v>238</v>
      </c>
      <c r="C32" s="247">
        <v>0</v>
      </c>
      <c r="D32" s="247">
        <v>0</v>
      </c>
    </row>
    <row r="33" spans="1:4" x14ac:dyDescent="0.3">
      <c r="B33" s="246" t="s">
        <v>239</v>
      </c>
      <c r="C33" s="247">
        <v>0</v>
      </c>
      <c r="D33" s="247">
        <v>0</v>
      </c>
    </row>
    <row r="34" spans="1:4" x14ac:dyDescent="0.3">
      <c r="B34" s="246" t="s">
        <v>96</v>
      </c>
      <c r="C34" s="247">
        <v>0</v>
      </c>
      <c r="D34" s="247">
        <v>0</v>
      </c>
    </row>
    <row r="35" spans="1:4" x14ac:dyDescent="0.3">
      <c r="B35" s="248" t="s">
        <v>240</v>
      </c>
      <c r="C35" s="249">
        <f>SUBTOTAL(109,CurrentLiabilities[Previous Year])</f>
        <v>0</v>
      </c>
      <c r="D35" s="249">
        <f>SUBTOTAL(109,CurrentLiabilities[Current Year])</f>
        <v>0</v>
      </c>
    </row>
    <row r="36" spans="1:4" x14ac:dyDescent="0.3">
      <c r="B36" s="44"/>
      <c r="C36" s="44"/>
      <c r="D36" s="44"/>
    </row>
    <row r="37" spans="1:4" x14ac:dyDescent="0.3">
      <c r="A37" s="260" t="s">
        <v>259</v>
      </c>
      <c r="B37" s="244" t="s">
        <v>241</v>
      </c>
      <c r="C37" s="245" t="s">
        <v>216</v>
      </c>
      <c r="D37" s="245" t="s">
        <v>217</v>
      </c>
    </row>
    <row r="38" spans="1:4" x14ac:dyDescent="0.3">
      <c r="B38" s="246" t="s">
        <v>242</v>
      </c>
      <c r="C38" s="247">
        <v>0</v>
      </c>
      <c r="D38" s="247">
        <v>0</v>
      </c>
    </row>
    <row r="39" spans="1:4" x14ac:dyDescent="0.3">
      <c r="B39" s="248" t="s">
        <v>243</v>
      </c>
      <c r="C39" s="249">
        <f>SUBTOTAL(109,LongTermLiabilities[Previous Year])</f>
        <v>0</v>
      </c>
      <c r="D39" s="249">
        <f>SUBTOTAL(109,LongTermLiabilities[Current Year])</f>
        <v>0</v>
      </c>
    </row>
    <row r="40" spans="1:4" x14ac:dyDescent="0.3">
      <c r="B40" s="44"/>
      <c r="C40" s="44"/>
      <c r="D40" s="44"/>
    </row>
    <row r="41" spans="1:4" x14ac:dyDescent="0.3">
      <c r="A41" s="260" t="s">
        <v>260</v>
      </c>
      <c r="B41" s="244" t="s">
        <v>244</v>
      </c>
      <c r="C41" s="245" t="s">
        <v>216</v>
      </c>
      <c r="D41" s="245" t="s">
        <v>217</v>
      </c>
    </row>
    <row r="42" spans="1:4" x14ac:dyDescent="0.3">
      <c r="B42" s="246" t="s">
        <v>245</v>
      </c>
      <c r="C42" s="247">
        <v>0</v>
      </c>
      <c r="D42" s="247">
        <v>0</v>
      </c>
    </row>
    <row r="43" spans="1:4" x14ac:dyDescent="0.3">
      <c r="B43" s="246" t="s">
        <v>246</v>
      </c>
      <c r="C43" s="247">
        <v>0</v>
      </c>
      <c r="D43" s="247">
        <v>0</v>
      </c>
    </row>
    <row r="44" spans="1:4" x14ac:dyDescent="0.3">
      <c r="B44" s="248" t="s">
        <v>247</v>
      </c>
      <c r="C44" s="249">
        <f>SUBTOTAL(109,OwnersEquity[Previous Year])</f>
        <v>0</v>
      </c>
      <c r="D44" s="249">
        <f>SUBTOTAL(109,OwnersEquity[Current Year])</f>
        <v>0</v>
      </c>
    </row>
    <row r="45" spans="1:4" x14ac:dyDescent="0.3">
      <c r="B45" s="250"/>
      <c r="C45" s="251"/>
      <c r="D45" s="252"/>
    </row>
    <row r="46" spans="1:4" ht="18" thickBot="1" x14ac:dyDescent="0.4">
      <c r="A46" s="260" t="s">
        <v>261</v>
      </c>
      <c r="B46" s="253" t="s">
        <v>248</v>
      </c>
      <c r="C46" s="254">
        <f>OwnersEquity[[#Totals],[Previous Year]]+LongTermLiabilities[[#Totals],[Previous Year]]+CurrentLiabilities[[#Totals],[Previous Year]]</f>
        <v>0</v>
      </c>
      <c r="D46" s="254">
        <f>OwnersEquity[[#Totals],[Current Year]]+LongTermLiabilities[[#Totals],[Current Year]]+CurrentLiabilities[[#Totals],[Current Year]]</f>
        <v>0</v>
      </c>
    </row>
    <row r="47" spans="1:4" ht="15" thickTop="1" x14ac:dyDescent="0.3">
      <c r="B47" s="255"/>
      <c r="C47" s="256"/>
      <c r="D47" s="257"/>
    </row>
    <row r="48" spans="1:4" x14ac:dyDescent="0.3">
      <c r="B48" s="255"/>
      <c r="C48" s="255"/>
      <c r="D48" s="255"/>
    </row>
    <row r="49" spans="1:4" ht="17.399999999999999" x14ac:dyDescent="0.35">
      <c r="A49" s="260" t="s">
        <v>262</v>
      </c>
      <c r="B49" s="258" t="s">
        <v>249</v>
      </c>
      <c r="C49" s="259">
        <f>SUM(C25-C46)</f>
        <v>0</v>
      </c>
      <c r="D49" s="259">
        <f>SUM(D25-D46)</f>
        <v>0</v>
      </c>
    </row>
    <row r="50" spans="1:4" x14ac:dyDescent="0.3"/>
    <row r="51" spans="1:4" x14ac:dyDescent="0.3">
      <c r="B51" s="268"/>
      <c r="C51" s="268"/>
      <c r="D51" s="268"/>
    </row>
    <row r="52" spans="1:4" hidden="1" x14ac:dyDescent="0.3">
      <c r="B52" s="268"/>
      <c r="C52" s="268"/>
      <c r="D52" s="268"/>
    </row>
    <row r="53" spans="1:4" hidden="1" x14ac:dyDescent="0.3">
      <c r="B53" s="268"/>
      <c r="C53" s="268"/>
      <c r="D53" s="268"/>
    </row>
    <row r="54" spans="1:4" hidden="1" x14ac:dyDescent="0.3">
      <c r="B54" s="268"/>
      <c r="C54" s="268"/>
      <c r="D54" s="268"/>
    </row>
    <row r="55" spans="1:4" hidden="1" x14ac:dyDescent="0.3">
      <c r="B55" s="268"/>
      <c r="C55" s="268"/>
      <c r="D55" s="268"/>
    </row>
    <row r="56" spans="1:4" hidden="1" x14ac:dyDescent="0.3">
      <c r="B56" s="268"/>
      <c r="C56" s="268"/>
      <c r="D56" s="268"/>
    </row>
    <row r="57" spans="1:4" hidden="1" x14ac:dyDescent="0.3">
      <c r="B57" s="268"/>
      <c r="C57" s="268"/>
      <c r="D57" s="268"/>
    </row>
    <row r="58" spans="1:4" hidden="1" x14ac:dyDescent="0.3">
      <c r="B58" s="268"/>
      <c r="C58" s="268"/>
      <c r="D58" s="268"/>
    </row>
    <row r="59" spans="1:4" hidden="1" x14ac:dyDescent="0.3">
      <c r="B59" s="268"/>
      <c r="C59" s="268"/>
      <c r="D59" s="268"/>
    </row>
    <row r="60" spans="1:4" hidden="1" x14ac:dyDescent="0.3">
      <c r="B60" s="268"/>
      <c r="C60" s="268"/>
      <c r="D60" s="268"/>
    </row>
    <row r="61" spans="1:4" hidden="1" x14ac:dyDescent="0.3">
      <c r="B61" s="268"/>
      <c r="C61" s="268"/>
      <c r="D61" s="268"/>
    </row>
    <row r="62" spans="1:4" hidden="1" x14ac:dyDescent="0.3">
      <c r="B62" s="268"/>
      <c r="C62" s="268"/>
      <c r="D62" s="268"/>
    </row>
    <row r="63" spans="1:4" hidden="1" x14ac:dyDescent="0.3">
      <c r="B63" s="268"/>
      <c r="C63" s="268"/>
      <c r="D63" s="268"/>
    </row>
    <row r="64" spans="1:4" hidden="1" x14ac:dyDescent="0.3">
      <c r="B64" s="268"/>
      <c r="C64" s="268"/>
      <c r="D64" s="268"/>
    </row>
    <row r="65" spans="2:4" hidden="1" x14ac:dyDescent="0.3">
      <c r="B65" s="268"/>
      <c r="C65" s="268"/>
      <c r="D65" s="268"/>
    </row>
    <row r="66" spans="2:4" hidden="1" x14ac:dyDescent="0.3">
      <c r="B66" s="268"/>
      <c r="C66" s="268"/>
      <c r="D66" s="268"/>
    </row>
    <row r="67" spans="2:4" hidden="1" x14ac:dyDescent="0.3">
      <c r="B67" s="268"/>
      <c r="C67" s="268"/>
      <c r="D67" s="268"/>
    </row>
    <row r="68" spans="2:4" hidden="1" x14ac:dyDescent="0.3">
      <c r="B68" s="268"/>
      <c r="C68" s="268"/>
      <c r="D68" s="268"/>
    </row>
    <row r="69" spans="2:4" hidden="1" x14ac:dyDescent="0.3">
      <c r="B69" s="268"/>
      <c r="C69" s="268"/>
      <c r="D69" s="268"/>
    </row>
    <row r="70" spans="2:4" hidden="1" x14ac:dyDescent="0.3">
      <c r="B70" s="268"/>
      <c r="C70" s="268"/>
      <c r="D70" s="268"/>
    </row>
    <row r="71" spans="2:4" hidden="1" x14ac:dyDescent="0.3">
      <c r="B71" s="268"/>
      <c r="C71" s="268"/>
      <c r="D71" s="268"/>
    </row>
    <row r="72" spans="2:4" hidden="1" x14ac:dyDescent="0.3">
      <c r="B72" s="268"/>
      <c r="C72" s="268"/>
      <c r="D72" s="268"/>
    </row>
    <row r="73" spans="2:4" hidden="1" x14ac:dyDescent="0.3">
      <c r="B73" s="268"/>
      <c r="C73" s="268"/>
      <c r="D73" s="268"/>
    </row>
    <row r="74" spans="2:4" hidden="1" x14ac:dyDescent="0.3">
      <c r="B74" s="268"/>
      <c r="C74" s="268"/>
      <c r="D74" s="268"/>
    </row>
    <row r="75" spans="2:4" hidden="1" x14ac:dyDescent="0.3">
      <c r="B75" s="268"/>
      <c r="C75" s="268"/>
      <c r="D75" s="268"/>
    </row>
    <row r="76" spans="2:4" hidden="1" x14ac:dyDescent="0.3">
      <c r="B76" s="268"/>
      <c r="C76" s="268"/>
      <c r="D76" s="268"/>
    </row>
    <row r="77" spans="2:4" hidden="1" x14ac:dyDescent="0.3">
      <c r="B77" s="268"/>
      <c r="C77" s="268"/>
      <c r="D77" s="268"/>
    </row>
    <row r="78" spans="2:4" hidden="1" x14ac:dyDescent="0.3">
      <c r="B78" s="268"/>
      <c r="C78" s="268"/>
      <c r="D78" s="268"/>
    </row>
    <row r="79" spans="2:4" hidden="1" x14ac:dyDescent="0.3">
      <c r="B79" s="268"/>
      <c r="C79" s="268"/>
      <c r="D79" s="268"/>
    </row>
    <row r="80" spans="2:4" hidden="1" x14ac:dyDescent="0.3">
      <c r="B80" s="268"/>
      <c r="C80" s="268"/>
      <c r="D80" s="268"/>
    </row>
    <row r="81" spans="2:4" hidden="1" x14ac:dyDescent="0.3">
      <c r="B81" s="268"/>
      <c r="C81" s="268"/>
      <c r="D81" s="268"/>
    </row>
    <row r="82" spans="2:4" hidden="1" x14ac:dyDescent="0.3">
      <c r="B82" s="268"/>
      <c r="C82" s="268"/>
      <c r="D82" s="268"/>
    </row>
    <row r="83" spans="2:4" hidden="1" x14ac:dyDescent="0.3">
      <c r="B83" s="268"/>
      <c r="C83" s="268"/>
      <c r="D83" s="268"/>
    </row>
    <row r="84" spans="2:4" hidden="1" x14ac:dyDescent="0.3">
      <c r="B84" s="268"/>
      <c r="C84" s="268"/>
      <c r="D84" s="268"/>
    </row>
    <row r="85" spans="2:4" hidden="1" x14ac:dyDescent="0.3">
      <c r="B85" s="268"/>
      <c r="C85" s="268"/>
      <c r="D85" s="268"/>
    </row>
    <row r="86" spans="2:4" hidden="1" x14ac:dyDescent="0.3">
      <c r="B86" s="268"/>
      <c r="C86" s="268"/>
      <c r="D86" s="268"/>
    </row>
    <row r="87" spans="2:4" hidden="1" x14ac:dyDescent="0.3">
      <c r="B87" s="268"/>
      <c r="C87" s="268"/>
      <c r="D87" s="268"/>
    </row>
    <row r="88" spans="2:4" hidden="1" x14ac:dyDescent="0.3">
      <c r="B88" s="268"/>
      <c r="C88" s="268"/>
      <c r="D88" s="268"/>
    </row>
    <row r="89" spans="2:4" hidden="1" x14ac:dyDescent="0.3">
      <c r="B89" s="268"/>
      <c r="C89" s="268"/>
      <c r="D89" s="268"/>
    </row>
    <row r="90" spans="2:4" hidden="1" x14ac:dyDescent="0.3">
      <c r="B90" s="268"/>
      <c r="C90" s="268"/>
      <c r="D90" s="268"/>
    </row>
    <row r="91" spans="2:4" hidden="1" x14ac:dyDescent="0.3">
      <c r="B91" s="268"/>
      <c r="C91" s="268"/>
      <c r="D91" s="268"/>
    </row>
    <row r="92" spans="2:4" hidden="1" x14ac:dyDescent="0.3">
      <c r="B92" s="268"/>
      <c r="C92" s="268"/>
      <c r="D92" s="268"/>
    </row>
    <row r="93" spans="2:4" hidden="1" x14ac:dyDescent="0.3">
      <c r="B93" s="268"/>
      <c r="C93" s="268"/>
      <c r="D93" s="268"/>
    </row>
    <row r="94" spans="2:4" hidden="1" x14ac:dyDescent="0.3">
      <c r="B94" s="268"/>
      <c r="C94" s="268"/>
      <c r="D94" s="268"/>
    </row>
    <row r="95" spans="2:4" hidden="1" x14ac:dyDescent="0.3">
      <c r="B95" s="268"/>
      <c r="C95" s="268"/>
      <c r="D95" s="268"/>
    </row>
    <row r="96" spans="2:4" hidden="1" x14ac:dyDescent="0.3">
      <c r="B96" s="268"/>
      <c r="C96" s="268"/>
      <c r="D96" s="268"/>
    </row>
    <row r="97" spans="2:4" hidden="1" x14ac:dyDescent="0.3">
      <c r="B97" s="268"/>
      <c r="C97" s="268"/>
      <c r="D97" s="268"/>
    </row>
    <row r="98" spans="2:4" hidden="1" x14ac:dyDescent="0.3">
      <c r="B98" s="268"/>
      <c r="C98" s="268"/>
      <c r="D98" s="268"/>
    </row>
    <row r="99" spans="2:4" hidden="1" x14ac:dyDescent="0.3">
      <c r="B99" s="268"/>
      <c r="C99" s="268"/>
      <c r="D99" s="268"/>
    </row>
    <row r="100" spans="2:4" hidden="1" x14ac:dyDescent="0.3">
      <c r="B100" s="268"/>
      <c r="C100" s="268"/>
      <c r="D100" s="268"/>
    </row>
    <row r="101" spans="2:4" hidden="1" x14ac:dyDescent="0.3">
      <c r="B101" s="268"/>
      <c r="C101" s="268"/>
      <c r="D101" s="268"/>
    </row>
    <row r="102" spans="2:4" hidden="1" x14ac:dyDescent="0.3">
      <c r="B102" s="268"/>
      <c r="C102" s="268"/>
      <c r="D102" s="268"/>
    </row>
    <row r="103" spans="2:4" hidden="1" x14ac:dyDescent="0.3">
      <c r="B103" s="268"/>
      <c r="C103" s="268"/>
      <c r="D103" s="268"/>
    </row>
    <row r="104" spans="2:4" hidden="1" x14ac:dyDescent="0.3">
      <c r="B104" s="268"/>
      <c r="C104" s="268"/>
      <c r="D104" s="268"/>
    </row>
    <row r="105" spans="2:4" hidden="1" x14ac:dyDescent="0.3">
      <c r="B105" s="268"/>
      <c r="C105" s="268"/>
      <c r="D105" s="268"/>
    </row>
    <row r="106" spans="2:4" hidden="1" x14ac:dyDescent="0.3">
      <c r="B106" s="268"/>
      <c r="C106" s="268"/>
      <c r="D106" s="268"/>
    </row>
    <row r="107" spans="2:4" hidden="1" x14ac:dyDescent="0.3">
      <c r="B107" s="268"/>
      <c r="C107" s="268"/>
      <c r="D107" s="268"/>
    </row>
    <row r="108" spans="2:4" hidden="1" x14ac:dyDescent="0.3">
      <c r="B108" s="268"/>
      <c r="C108" s="268"/>
      <c r="D108" s="268"/>
    </row>
    <row r="109" spans="2:4" hidden="1" x14ac:dyDescent="0.3">
      <c r="B109" s="268"/>
      <c r="C109" s="268"/>
      <c r="D109" s="268"/>
    </row>
    <row r="110" spans="2:4" hidden="1" x14ac:dyDescent="0.3">
      <c r="B110" s="268"/>
      <c r="C110" s="268"/>
      <c r="D110" s="268"/>
    </row>
    <row r="111" spans="2:4" hidden="1" x14ac:dyDescent="0.3">
      <c r="B111" s="268"/>
      <c r="C111" s="268"/>
      <c r="D111" s="268"/>
    </row>
    <row r="112" spans="2:4" hidden="1" x14ac:dyDescent="0.3">
      <c r="B112" s="268"/>
      <c r="C112" s="268"/>
      <c r="D112" s="268"/>
    </row>
    <row r="113" spans="2:4" hidden="1" x14ac:dyDescent="0.3">
      <c r="B113" s="268"/>
      <c r="C113" s="268"/>
      <c r="D113" s="268"/>
    </row>
    <row r="114" spans="2:4" hidden="1" x14ac:dyDescent="0.3">
      <c r="B114" s="268"/>
      <c r="C114" s="268"/>
      <c r="D114" s="268"/>
    </row>
    <row r="115" spans="2:4" hidden="1" x14ac:dyDescent="0.3">
      <c r="B115" s="268"/>
      <c r="C115" s="268"/>
      <c r="D115" s="268"/>
    </row>
    <row r="116" spans="2:4" hidden="1" x14ac:dyDescent="0.3">
      <c r="B116" s="268"/>
      <c r="C116" s="268"/>
      <c r="D116" s="268"/>
    </row>
    <row r="117" spans="2:4" hidden="1" x14ac:dyDescent="0.3">
      <c r="B117" s="268"/>
      <c r="C117" s="268"/>
      <c r="D117" s="268"/>
    </row>
    <row r="118" spans="2:4" hidden="1" x14ac:dyDescent="0.3">
      <c r="B118" s="268"/>
      <c r="C118" s="268"/>
      <c r="D118" s="268"/>
    </row>
    <row r="119" spans="2:4" hidden="1" x14ac:dyDescent="0.3">
      <c r="B119" s="268"/>
      <c r="C119" s="268"/>
      <c r="D119" s="268"/>
    </row>
    <row r="120" spans="2:4" hidden="1" x14ac:dyDescent="0.3">
      <c r="B120" s="268"/>
      <c r="C120" s="268"/>
      <c r="D120" s="268"/>
    </row>
    <row r="121" spans="2:4" hidden="1" x14ac:dyDescent="0.3">
      <c r="B121" s="268"/>
      <c r="C121" s="268"/>
      <c r="D121" s="268"/>
    </row>
    <row r="122" spans="2:4" hidden="1" x14ac:dyDescent="0.3">
      <c r="B122" s="268"/>
      <c r="C122" s="268"/>
      <c r="D122" s="268"/>
    </row>
    <row r="123" spans="2:4" hidden="1" x14ac:dyDescent="0.3">
      <c r="B123" s="268"/>
      <c r="C123" s="268"/>
      <c r="D123" s="268"/>
    </row>
    <row r="124" spans="2:4" hidden="1" x14ac:dyDescent="0.3">
      <c r="B124" s="268"/>
      <c r="C124" s="268"/>
      <c r="D124" s="268"/>
    </row>
    <row r="125" spans="2:4" hidden="1" x14ac:dyDescent="0.3">
      <c r="B125" s="268"/>
      <c r="C125" s="268"/>
      <c r="D125" s="268"/>
    </row>
    <row r="126" spans="2:4" hidden="1" x14ac:dyDescent="0.3">
      <c r="B126" s="268"/>
      <c r="C126" s="268"/>
      <c r="D126" s="268"/>
    </row>
    <row r="127" spans="2:4" hidden="1" x14ac:dyDescent="0.3">
      <c r="B127" s="268"/>
      <c r="C127" s="268"/>
      <c r="D127" s="268"/>
    </row>
    <row r="128" spans="2:4" hidden="1" x14ac:dyDescent="0.3">
      <c r="B128" s="268"/>
      <c r="C128" s="268"/>
      <c r="D128" s="268"/>
    </row>
    <row r="129" spans="2:4" hidden="1" x14ac:dyDescent="0.3">
      <c r="B129" s="268"/>
      <c r="C129" s="268"/>
      <c r="D129" s="268"/>
    </row>
    <row r="130" spans="2:4" hidden="1" x14ac:dyDescent="0.3">
      <c r="B130" s="268"/>
      <c r="C130" s="268"/>
      <c r="D130" s="268"/>
    </row>
    <row r="131" spans="2:4" hidden="1" x14ac:dyDescent="0.3">
      <c r="B131" s="268"/>
      <c r="C131" s="268"/>
      <c r="D131" s="268"/>
    </row>
    <row r="132" spans="2:4" hidden="1" x14ac:dyDescent="0.3">
      <c r="B132" s="268"/>
      <c r="C132" s="268"/>
      <c r="D132" s="268"/>
    </row>
    <row r="133" spans="2:4" hidden="1" x14ac:dyDescent="0.3">
      <c r="B133" s="268"/>
      <c r="C133" s="268"/>
      <c r="D133" s="268"/>
    </row>
    <row r="134" spans="2:4" hidden="1" x14ac:dyDescent="0.3">
      <c r="B134" s="268"/>
      <c r="C134" s="268"/>
      <c r="D134" s="268"/>
    </row>
    <row r="135" spans="2:4" hidden="1" x14ac:dyDescent="0.3">
      <c r="B135" s="268"/>
      <c r="C135" s="268"/>
      <c r="D135" s="268"/>
    </row>
    <row r="136" spans="2:4" hidden="1" x14ac:dyDescent="0.3">
      <c r="B136" s="268"/>
      <c r="C136" s="268"/>
      <c r="D136" s="268"/>
    </row>
    <row r="137" spans="2:4" hidden="1" x14ac:dyDescent="0.3">
      <c r="B137" s="268"/>
      <c r="C137" s="268"/>
      <c r="D137" s="268"/>
    </row>
    <row r="138" spans="2:4" hidden="1" x14ac:dyDescent="0.3">
      <c r="B138" s="268"/>
      <c r="C138" s="268"/>
      <c r="D138" s="268"/>
    </row>
    <row r="139" spans="2:4" hidden="1" x14ac:dyDescent="0.3">
      <c r="B139" s="268"/>
      <c r="C139" s="268"/>
      <c r="D139" s="268"/>
    </row>
    <row r="140" spans="2:4" hidden="1" x14ac:dyDescent="0.3">
      <c r="B140" s="268"/>
      <c r="C140" s="268"/>
      <c r="D140" s="268"/>
    </row>
    <row r="141" spans="2:4" hidden="1" x14ac:dyDescent="0.3">
      <c r="B141" s="268"/>
      <c r="C141" s="268"/>
      <c r="D141" s="268"/>
    </row>
    <row r="142" spans="2:4" hidden="1" x14ac:dyDescent="0.3">
      <c r="B142" s="268"/>
      <c r="C142" s="268"/>
      <c r="D142" s="268"/>
    </row>
    <row r="143" spans="2:4" hidden="1" x14ac:dyDescent="0.3">
      <c r="B143" s="268"/>
      <c r="C143" s="268"/>
      <c r="D143" s="268"/>
    </row>
    <row r="144" spans="2:4" hidden="1" x14ac:dyDescent="0.3">
      <c r="B144" s="268"/>
      <c r="C144" s="268"/>
      <c r="D144" s="268"/>
    </row>
    <row r="145" spans="2:4" hidden="1" x14ac:dyDescent="0.3">
      <c r="B145" s="268"/>
      <c r="C145" s="268"/>
      <c r="D145" s="268"/>
    </row>
    <row r="146" spans="2:4" hidden="1" x14ac:dyDescent="0.3">
      <c r="B146" s="268"/>
      <c r="C146" s="268"/>
      <c r="D146" s="268"/>
    </row>
    <row r="147" spans="2:4" hidden="1" x14ac:dyDescent="0.3">
      <c r="B147" s="268"/>
      <c r="C147" s="268"/>
      <c r="D147" s="268"/>
    </row>
    <row r="148" spans="2:4" hidden="1" x14ac:dyDescent="0.3">
      <c r="B148" s="268"/>
      <c r="C148" s="268"/>
      <c r="D148" s="268"/>
    </row>
    <row r="149" spans="2:4" hidden="1" x14ac:dyDescent="0.3">
      <c r="B149" s="268"/>
      <c r="C149" s="268"/>
      <c r="D149" s="268"/>
    </row>
    <row r="150" spans="2:4" hidden="1" x14ac:dyDescent="0.3">
      <c r="B150" s="268"/>
      <c r="C150" s="268"/>
      <c r="D150" s="268"/>
    </row>
    <row r="151" spans="2:4" hidden="1" x14ac:dyDescent="0.3">
      <c r="B151" s="268"/>
      <c r="C151" s="268"/>
      <c r="D151" s="268"/>
    </row>
    <row r="152" spans="2:4" hidden="1" x14ac:dyDescent="0.3">
      <c r="B152" s="268"/>
      <c r="C152" s="268"/>
      <c r="D152" s="268"/>
    </row>
    <row r="153" spans="2:4" hidden="1" x14ac:dyDescent="0.3">
      <c r="B153" s="268"/>
      <c r="C153" s="268"/>
      <c r="D153" s="268"/>
    </row>
    <row r="154" spans="2:4" hidden="1" x14ac:dyDescent="0.3">
      <c r="B154" s="268"/>
      <c r="C154" s="268"/>
      <c r="D154" s="268"/>
    </row>
    <row r="155" spans="2:4" hidden="1" x14ac:dyDescent="0.3">
      <c r="B155" s="268"/>
      <c r="C155" s="268"/>
      <c r="D155" s="268"/>
    </row>
    <row r="156" spans="2:4" hidden="1" x14ac:dyDescent="0.3">
      <c r="B156" s="268"/>
      <c r="C156" s="268"/>
      <c r="D156" s="268"/>
    </row>
    <row r="157" spans="2:4" hidden="1" x14ac:dyDescent="0.3">
      <c r="B157" s="268"/>
      <c r="C157" s="268"/>
      <c r="D157" s="268"/>
    </row>
    <row r="158" spans="2:4" hidden="1" x14ac:dyDescent="0.3">
      <c r="B158" s="268"/>
      <c r="C158" s="268"/>
      <c r="D158" s="268"/>
    </row>
    <row r="159" spans="2:4" hidden="1" x14ac:dyDescent="0.3">
      <c r="B159" s="268"/>
      <c r="C159" s="268"/>
      <c r="D159" s="268"/>
    </row>
    <row r="160" spans="2:4" hidden="1" x14ac:dyDescent="0.3">
      <c r="B160" s="268"/>
      <c r="C160" s="268"/>
      <c r="D160" s="268"/>
    </row>
    <row r="161" spans="2:4" hidden="1" x14ac:dyDescent="0.3">
      <c r="B161" s="268"/>
      <c r="C161" s="268"/>
      <c r="D161" s="268"/>
    </row>
    <row r="162" spans="2:4" hidden="1" x14ac:dyDescent="0.3">
      <c r="B162" s="268"/>
      <c r="C162" s="268"/>
      <c r="D162" s="268"/>
    </row>
    <row r="163" spans="2:4" hidden="1" x14ac:dyDescent="0.3">
      <c r="B163" s="268"/>
      <c r="C163" s="268"/>
      <c r="D163" s="268"/>
    </row>
    <row r="164" spans="2:4" hidden="1" x14ac:dyDescent="0.3">
      <c r="B164" s="268"/>
      <c r="C164" s="268"/>
      <c r="D164" s="268"/>
    </row>
    <row r="165" spans="2:4" hidden="1" x14ac:dyDescent="0.3">
      <c r="B165" s="268"/>
      <c r="C165" s="268"/>
      <c r="D165" s="268"/>
    </row>
    <row r="166" spans="2:4" hidden="1" x14ac:dyDescent="0.3">
      <c r="B166" s="268"/>
      <c r="C166" s="268"/>
      <c r="D166" s="268"/>
    </row>
    <row r="167" spans="2:4" hidden="1" x14ac:dyDescent="0.3">
      <c r="B167" s="268"/>
      <c r="C167" s="268"/>
      <c r="D167" s="268"/>
    </row>
    <row r="168" spans="2:4" hidden="1" x14ac:dyDescent="0.3">
      <c r="B168" s="268"/>
      <c r="C168" s="268"/>
      <c r="D168" s="268"/>
    </row>
    <row r="169" spans="2:4" hidden="1" x14ac:dyDescent="0.3">
      <c r="B169" s="268"/>
      <c r="C169" s="268"/>
      <c r="D169" s="268"/>
    </row>
    <row r="170" spans="2:4" hidden="1" x14ac:dyDescent="0.3">
      <c r="B170" s="268"/>
      <c r="C170" s="268"/>
      <c r="D170" s="268"/>
    </row>
    <row r="171" spans="2:4" hidden="1" x14ac:dyDescent="0.3">
      <c r="B171" s="268"/>
      <c r="C171" s="268"/>
      <c r="D171" s="268"/>
    </row>
    <row r="172" spans="2:4" hidden="1" x14ac:dyDescent="0.3">
      <c r="B172" s="268"/>
      <c r="C172" s="268"/>
      <c r="D172" s="268"/>
    </row>
    <row r="173" spans="2:4" hidden="1" x14ac:dyDescent="0.3">
      <c r="B173" s="268"/>
      <c r="C173" s="268"/>
      <c r="D173" s="268"/>
    </row>
    <row r="174" spans="2:4" hidden="1" x14ac:dyDescent="0.3">
      <c r="B174" s="268"/>
      <c r="C174" s="268"/>
      <c r="D174" s="268"/>
    </row>
    <row r="175" spans="2:4" hidden="1" x14ac:dyDescent="0.3">
      <c r="B175" s="268"/>
      <c r="C175" s="268"/>
      <c r="D175" s="268"/>
    </row>
    <row r="176" spans="2:4" hidden="1" x14ac:dyDescent="0.3">
      <c r="B176" s="268"/>
      <c r="C176" s="268"/>
      <c r="D176" s="268"/>
    </row>
    <row r="177" spans="2:4" hidden="1" x14ac:dyDescent="0.3">
      <c r="B177" s="268"/>
      <c r="C177" s="268"/>
      <c r="D177" s="268"/>
    </row>
    <row r="178" spans="2:4" hidden="1" x14ac:dyDescent="0.3">
      <c r="B178" s="268"/>
      <c r="C178" s="268"/>
      <c r="D178" s="268"/>
    </row>
    <row r="179" spans="2:4" hidden="1" x14ac:dyDescent="0.3">
      <c r="B179" s="268"/>
      <c r="C179" s="268"/>
      <c r="D179" s="268"/>
    </row>
    <row r="180" spans="2:4" hidden="1" x14ac:dyDescent="0.3">
      <c r="B180" s="268"/>
      <c r="C180" s="268"/>
      <c r="D180" s="268"/>
    </row>
    <row r="181" spans="2:4" hidden="1" x14ac:dyDescent="0.3">
      <c r="B181" s="268"/>
      <c r="C181" s="268"/>
      <c r="D181" s="268"/>
    </row>
    <row r="182" spans="2:4" hidden="1" x14ac:dyDescent="0.3">
      <c r="B182" s="268"/>
      <c r="C182" s="268"/>
      <c r="D182" s="268"/>
    </row>
    <row r="183" spans="2:4" hidden="1" x14ac:dyDescent="0.3">
      <c r="B183" s="268"/>
      <c r="C183" s="268"/>
      <c r="D183" s="268"/>
    </row>
    <row r="184" spans="2:4" hidden="1" x14ac:dyDescent="0.3">
      <c r="B184" s="268"/>
      <c r="C184" s="268"/>
      <c r="D184" s="268"/>
    </row>
    <row r="185" spans="2:4" hidden="1" x14ac:dyDescent="0.3">
      <c r="B185" s="268"/>
      <c r="C185" s="268"/>
      <c r="D185" s="268"/>
    </row>
    <row r="186" spans="2:4" hidden="1" x14ac:dyDescent="0.3">
      <c r="B186" s="268"/>
      <c r="C186" s="268"/>
      <c r="D186" s="268"/>
    </row>
    <row r="187" spans="2:4" hidden="1" x14ac:dyDescent="0.3">
      <c r="B187" s="268"/>
      <c r="C187" s="268"/>
      <c r="D187" s="268"/>
    </row>
    <row r="188" spans="2:4" hidden="1" x14ac:dyDescent="0.3">
      <c r="B188" s="268"/>
      <c r="C188" s="268"/>
      <c r="D188" s="268"/>
    </row>
    <row r="189" spans="2:4" hidden="1" x14ac:dyDescent="0.3">
      <c r="B189" s="268"/>
      <c r="C189" s="268"/>
      <c r="D189" s="268"/>
    </row>
    <row r="190" spans="2:4" hidden="1" x14ac:dyDescent="0.3">
      <c r="B190" s="268"/>
      <c r="C190" s="268"/>
      <c r="D190" s="268"/>
    </row>
    <row r="191" spans="2:4" hidden="1" x14ac:dyDescent="0.3">
      <c r="B191" s="268"/>
      <c r="C191" s="268"/>
      <c r="D191" s="268"/>
    </row>
    <row r="192" spans="2:4" hidden="1" x14ac:dyDescent="0.3">
      <c r="B192" s="268"/>
      <c r="C192" s="268"/>
      <c r="D192" s="268"/>
    </row>
    <row r="193" spans="2:4" hidden="1" x14ac:dyDescent="0.3">
      <c r="B193" s="268"/>
      <c r="C193" s="268"/>
      <c r="D193" s="268"/>
    </row>
  </sheetData>
  <mergeCells count="1">
    <mergeCell ref="B1:D2"/>
  </mergeCells>
  <conditionalFormatting sqref="C49:D49">
    <cfRule type="cellIs" dxfId="0" priority="1" operator="lessThan">
      <formula>0</formula>
    </cfRule>
  </conditionalFormatting>
  <pageMargins left="0.7" right="0.7" top="0.75" bottom="0.75" header="0.3" footer="0.3"/>
  <tableParts count="6">
    <tablePart r:id="rId1"/>
    <tablePart r:id="rId2"/>
    <tablePart r:id="rId3"/>
    <tablePart r:id="rId4"/>
    <tablePart r:id="rId5"/>
    <tablePart r:id="rId6"/>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E8941-EFBC-4B42-918D-D6412333CCC9}">
  <dimension ref="A1:Q29"/>
  <sheetViews>
    <sheetView zoomScale="90" zoomScaleNormal="90" workbookViewId="0">
      <selection activeCell="F30" sqref="A30:XFD1048576"/>
    </sheetView>
  </sheetViews>
  <sheetFormatPr defaultColWidth="0" defaultRowHeight="14.4" zeroHeight="1" x14ac:dyDescent="0.3"/>
  <cols>
    <col min="1" max="15" width="8.88671875" style="22" customWidth="1"/>
    <col min="16" max="16" width="11.6640625" style="22" customWidth="1"/>
    <col min="17" max="17" width="1.77734375" style="22" hidden="1" customWidth="1"/>
    <col min="18" max="16384" width="8.88671875" style="22" hidden="1"/>
  </cols>
  <sheetData>
    <row r="1" spans="1:17" x14ac:dyDescent="0.3">
      <c r="A1" s="490" t="s">
        <v>284</v>
      </c>
      <c r="B1" s="490"/>
      <c r="C1" s="490"/>
      <c r="D1" s="490"/>
      <c r="Q1" s="293"/>
    </row>
    <row r="2" spans="1:17" x14ac:dyDescent="0.3">
      <c r="A2" s="490"/>
      <c r="B2" s="490"/>
      <c r="C2" s="490"/>
      <c r="D2" s="490"/>
      <c r="Q2" s="293"/>
    </row>
    <row r="3" spans="1:17" x14ac:dyDescent="0.3">
      <c r="A3" s="490"/>
      <c r="B3" s="490"/>
      <c r="C3" s="490"/>
      <c r="D3" s="490"/>
      <c r="Q3" s="293"/>
    </row>
    <row r="4" spans="1:17" x14ac:dyDescent="0.3">
      <c r="A4" s="490"/>
      <c r="B4" s="490"/>
      <c r="C4" s="490"/>
      <c r="D4" s="490"/>
      <c r="Q4" s="293"/>
    </row>
    <row r="5" spans="1:17" x14ac:dyDescent="0.3">
      <c r="A5" s="490"/>
      <c r="B5" s="490"/>
      <c r="C5" s="490"/>
      <c r="D5" s="490"/>
      <c r="Q5" s="293"/>
    </row>
    <row r="6" spans="1:17" x14ac:dyDescent="0.3">
      <c r="A6" s="490"/>
      <c r="B6" s="490"/>
      <c r="C6" s="490"/>
      <c r="D6" s="490"/>
      <c r="Q6" s="293"/>
    </row>
    <row r="7" spans="1:17" x14ac:dyDescent="0.3">
      <c r="A7" s="490"/>
      <c r="B7" s="490"/>
      <c r="C7" s="490"/>
      <c r="D7" s="490"/>
      <c r="Q7" s="293"/>
    </row>
    <row r="8" spans="1:17" x14ac:dyDescent="0.3">
      <c r="A8" s="490"/>
      <c r="B8" s="490"/>
      <c r="C8" s="490"/>
      <c r="D8" s="490"/>
      <c r="Q8" s="293"/>
    </row>
    <row r="9" spans="1:17" x14ac:dyDescent="0.3">
      <c r="A9" s="490"/>
      <c r="B9" s="490"/>
      <c r="C9" s="490"/>
      <c r="D9" s="490"/>
      <c r="Q9" s="293"/>
    </row>
    <row r="10" spans="1:17" x14ac:dyDescent="0.3">
      <c r="A10" s="490"/>
      <c r="B10" s="490"/>
      <c r="C10" s="490"/>
      <c r="D10" s="490"/>
      <c r="Q10" s="293"/>
    </row>
    <row r="11" spans="1:17" x14ac:dyDescent="0.3">
      <c r="Q11" s="293"/>
    </row>
    <row r="12" spans="1:17" x14ac:dyDescent="0.3">
      <c r="Q12" s="293"/>
    </row>
    <row r="13" spans="1:17" x14ac:dyDescent="0.3">
      <c r="Q13" s="293"/>
    </row>
    <row r="14" spans="1:17" ht="7.2" customHeight="1" x14ac:dyDescent="0.3">
      <c r="A14" s="293"/>
      <c r="B14" s="293"/>
      <c r="C14" s="293"/>
      <c r="D14" s="293"/>
      <c r="E14" s="293"/>
      <c r="F14" s="293"/>
      <c r="G14" s="293"/>
      <c r="H14" s="293"/>
      <c r="I14" s="293"/>
      <c r="J14" s="293"/>
      <c r="K14" s="293"/>
      <c r="L14" s="293"/>
      <c r="M14" s="293"/>
      <c r="N14" s="293"/>
      <c r="O14" s="293"/>
      <c r="P14" s="293"/>
      <c r="Q14" s="293"/>
    </row>
    <row r="15" spans="1:17" x14ac:dyDescent="0.3">
      <c r="Q15" s="293"/>
    </row>
    <row r="16" spans="1:17" x14ac:dyDescent="0.3">
      <c r="A16" s="490" t="s">
        <v>285</v>
      </c>
      <c r="B16" s="491"/>
      <c r="C16" s="491"/>
      <c r="D16" s="491"/>
      <c r="Q16" s="293"/>
    </row>
    <row r="17" spans="1:17" x14ac:dyDescent="0.3">
      <c r="A17" s="491"/>
      <c r="B17" s="491"/>
      <c r="C17" s="491"/>
      <c r="D17" s="491"/>
      <c r="Q17" s="293"/>
    </row>
    <row r="18" spans="1:17" x14ac:dyDescent="0.3">
      <c r="A18" s="491"/>
      <c r="B18" s="491"/>
      <c r="C18" s="491"/>
      <c r="D18" s="491"/>
      <c r="Q18" s="293"/>
    </row>
    <row r="19" spans="1:17" x14ac:dyDescent="0.3">
      <c r="A19" s="491"/>
      <c r="B19" s="491"/>
      <c r="C19" s="491"/>
      <c r="D19" s="491"/>
      <c r="Q19" s="293"/>
    </row>
    <row r="20" spans="1:17" x14ac:dyDescent="0.3">
      <c r="A20" s="491"/>
      <c r="B20" s="491"/>
      <c r="C20" s="491"/>
      <c r="D20" s="491"/>
      <c r="Q20" s="293"/>
    </row>
    <row r="21" spans="1:17" x14ac:dyDescent="0.3">
      <c r="A21" s="491"/>
      <c r="B21" s="491"/>
      <c r="C21" s="491"/>
      <c r="D21" s="491"/>
      <c r="Q21" s="293"/>
    </row>
    <row r="22" spans="1:17" x14ac:dyDescent="0.3">
      <c r="A22" s="491"/>
      <c r="B22" s="491"/>
      <c r="C22" s="491"/>
      <c r="D22" s="491"/>
      <c r="Q22" s="293"/>
    </row>
    <row r="23" spans="1:17" x14ac:dyDescent="0.3">
      <c r="A23" s="491"/>
      <c r="B23" s="491"/>
      <c r="C23" s="491"/>
      <c r="D23" s="491"/>
      <c r="Q23" s="293"/>
    </row>
    <row r="24" spans="1:17" x14ac:dyDescent="0.3">
      <c r="A24" s="491"/>
      <c r="B24" s="491"/>
      <c r="C24" s="491"/>
      <c r="D24" s="491"/>
      <c r="Q24" s="293"/>
    </row>
    <row r="25" spans="1:17" x14ac:dyDescent="0.3">
      <c r="A25" s="491"/>
      <c r="B25" s="491"/>
      <c r="C25" s="491"/>
      <c r="D25" s="491"/>
      <c r="Q25" s="293"/>
    </row>
    <row r="26" spans="1:17" x14ac:dyDescent="0.3">
      <c r="A26" s="491"/>
      <c r="B26" s="491"/>
      <c r="C26" s="491"/>
      <c r="D26" s="491"/>
      <c r="Q26" s="293"/>
    </row>
    <row r="27" spans="1:17" x14ac:dyDescent="0.3">
      <c r="Q27" s="293"/>
    </row>
    <row r="28" spans="1:17" x14ac:dyDescent="0.3">
      <c r="Q28" s="293"/>
    </row>
    <row r="29" spans="1:17" x14ac:dyDescent="0.3"/>
  </sheetData>
  <mergeCells count="2">
    <mergeCell ref="A1:D10"/>
    <mergeCell ref="A16:D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80C1D-24BC-4AEC-97BC-B2156E0CFB8D}">
  <sheetPr>
    <tabColor theme="0" tint="-0.34998626667073579"/>
  </sheetPr>
  <dimension ref="A1:AP386"/>
  <sheetViews>
    <sheetView zoomScale="93" zoomScaleNormal="93" workbookViewId="0">
      <selection activeCell="H3" sqref="H3"/>
    </sheetView>
  </sheetViews>
  <sheetFormatPr defaultColWidth="13.33203125" defaultRowHeight="14.4" x14ac:dyDescent="0.3"/>
  <cols>
    <col min="8" max="10" width="14.5546875" bestFit="1" customWidth="1"/>
    <col min="11" max="11" width="3" style="22" customWidth="1"/>
    <col min="12" max="16" width="13.33203125" style="22"/>
    <col min="17" max="17" width="30.44140625" style="201" bestFit="1" customWidth="1"/>
    <col min="18" max="41" width="13.33203125" style="22"/>
    <col min="42" max="42" width="13.33203125" style="43"/>
  </cols>
  <sheetData>
    <row r="1" spans="1:19" ht="19.5" customHeight="1" thickBot="1" x14ac:dyDescent="0.4">
      <c r="A1" s="330" t="s">
        <v>193</v>
      </c>
      <c r="B1" s="331"/>
      <c r="C1" s="331"/>
      <c r="D1" s="331"/>
      <c r="E1" s="331"/>
      <c r="F1" s="331"/>
      <c r="G1" s="331"/>
      <c r="H1" s="331"/>
      <c r="I1" s="331"/>
      <c r="J1" s="332"/>
      <c r="L1" s="321" t="s">
        <v>138</v>
      </c>
      <c r="M1" s="322"/>
      <c r="N1" s="322"/>
      <c r="O1" s="322"/>
      <c r="P1" s="323"/>
    </row>
    <row r="2" spans="1:19" ht="21.6" thickBot="1" x14ac:dyDescent="0.55000000000000004">
      <c r="A2" s="90" t="s">
        <v>23</v>
      </c>
      <c r="B2" s="91" t="s">
        <v>22</v>
      </c>
      <c r="C2" s="92" t="s">
        <v>24</v>
      </c>
      <c r="D2" s="335" t="s">
        <v>1</v>
      </c>
      <c r="E2" s="335"/>
      <c r="F2" s="335"/>
      <c r="G2" s="335"/>
      <c r="H2" s="305" t="s">
        <v>292</v>
      </c>
      <c r="I2" s="349" t="s">
        <v>25</v>
      </c>
      <c r="J2" s="350"/>
      <c r="L2" s="324"/>
      <c r="M2" s="325"/>
      <c r="N2" s="325"/>
      <c r="O2" s="325"/>
      <c r="P2" s="326"/>
    </row>
    <row r="3" spans="1:19" ht="43.2" x14ac:dyDescent="0.3">
      <c r="A3" s="304"/>
      <c r="B3" s="313"/>
      <c r="C3" s="221"/>
      <c r="D3" s="1" t="s">
        <v>2</v>
      </c>
      <c r="E3" s="2">
        <f>SUM(E22-F22)</f>
        <v>0</v>
      </c>
      <c r="F3" s="1" t="s">
        <v>21</v>
      </c>
      <c r="G3" s="299">
        <f>SUM(E10:E21)</f>
        <v>0</v>
      </c>
      <c r="H3" s="306"/>
      <c r="I3" s="343"/>
      <c r="J3" s="346"/>
      <c r="L3" s="324"/>
      <c r="M3" s="325"/>
      <c r="N3" s="325"/>
      <c r="O3" s="325"/>
      <c r="P3" s="326"/>
    </row>
    <row r="4" spans="1:19" ht="15" customHeight="1" x14ac:dyDescent="0.3">
      <c r="A4" s="333" t="s">
        <v>20</v>
      </c>
      <c r="B4" s="333"/>
      <c r="C4" s="333"/>
      <c r="D4" s="333"/>
      <c r="E4" s="333"/>
      <c r="F4" s="333"/>
      <c r="G4" s="334"/>
      <c r="H4" s="302"/>
      <c r="I4" s="344"/>
      <c r="J4" s="344"/>
      <c r="L4" s="324"/>
      <c r="M4" s="325"/>
      <c r="N4" s="325"/>
      <c r="O4" s="325"/>
      <c r="P4" s="326"/>
    </row>
    <row r="5" spans="1:19" ht="16.5" customHeight="1" x14ac:dyDescent="0.3">
      <c r="A5" s="46" t="s">
        <v>11</v>
      </c>
      <c r="B5" s="46" t="s">
        <v>12</v>
      </c>
      <c r="C5" s="46" t="s">
        <v>13</v>
      </c>
      <c r="D5" s="46" t="s">
        <v>14</v>
      </c>
      <c r="E5" s="46" t="s">
        <v>15</v>
      </c>
      <c r="F5" s="46" t="s">
        <v>16</v>
      </c>
      <c r="G5" s="300" t="s">
        <v>17</v>
      </c>
      <c r="H5" s="302"/>
      <c r="I5" s="344"/>
      <c r="J5" s="344"/>
      <c r="L5" s="324"/>
      <c r="M5" s="325"/>
      <c r="N5" s="325"/>
      <c r="O5" s="325"/>
      <c r="P5" s="326"/>
    </row>
    <row r="6" spans="1:19" ht="13.95" customHeight="1" thickBot="1" x14ac:dyDescent="0.35">
      <c r="A6" s="224" t="s">
        <v>19</v>
      </c>
      <c r="B6" s="224" t="s">
        <v>19</v>
      </c>
      <c r="C6" s="224" t="s">
        <v>19</v>
      </c>
      <c r="D6" s="224" t="s">
        <v>19</v>
      </c>
      <c r="E6" s="224" t="s">
        <v>19</v>
      </c>
      <c r="F6" s="224" t="s">
        <v>19</v>
      </c>
      <c r="G6" s="301" t="s">
        <v>19</v>
      </c>
      <c r="H6" s="303"/>
      <c r="I6" s="345"/>
      <c r="J6" s="345"/>
      <c r="L6" s="324"/>
      <c r="M6" s="325"/>
      <c r="N6" s="325"/>
      <c r="O6" s="325"/>
      <c r="P6" s="326"/>
    </row>
    <row r="7" spans="1:19" ht="16.2" thickBot="1" x14ac:dyDescent="0.35">
      <c r="A7" s="101">
        <f t="shared" ref="A7:G7" si="0">IF(A6="closed",0,1)</f>
        <v>0</v>
      </c>
      <c r="B7" s="101">
        <f t="shared" si="0"/>
        <v>0</v>
      </c>
      <c r="C7" s="101">
        <f t="shared" si="0"/>
        <v>0</v>
      </c>
      <c r="D7" s="101">
        <f t="shared" si="0"/>
        <v>0</v>
      </c>
      <c r="E7" s="101">
        <f t="shared" si="0"/>
        <v>0</v>
      </c>
      <c r="F7" s="101">
        <f t="shared" si="0"/>
        <v>0</v>
      </c>
      <c r="G7" s="102">
        <f t="shared" si="0"/>
        <v>0</v>
      </c>
      <c r="H7" s="347" t="str">
        <f>IF(B27=H3,"","Guest counts are different")</f>
        <v/>
      </c>
      <c r="I7" s="347"/>
      <c r="J7" s="348"/>
      <c r="L7" s="324"/>
      <c r="M7" s="325"/>
      <c r="N7" s="325"/>
      <c r="O7" s="325"/>
      <c r="P7" s="326"/>
    </row>
    <row r="8" spans="1:19" ht="21" x14ac:dyDescent="0.5">
      <c r="A8" s="336" t="s">
        <v>3</v>
      </c>
      <c r="B8" s="337"/>
      <c r="C8" s="338"/>
      <c r="D8" s="339" t="s">
        <v>136</v>
      </c>
      <c r="E8" s="339"/>
      <c r="F8" s="339"/>
      <c r="G8" s="339"/>
      <c r="H8" s="340" t="s">
        <v>4</v>
      </c>
      <c r="I8" s="341"/>
      <c r="J8" s="342"/>
      <c r="L8" s="324"/>
      <c r="M8" s="325"/>
      <c r="N8" s="325"/>
      <c r="O8" s="325"/>
      <c r="P8" s="326"/>
    </row>
    <row r="9" spans="1:19" ht="36.75" customHeight="1" thickBot="1" x14ac:dyDescent="0.35">
      <c r="A9" s="93" t="s">
        <v>5</v>
      </c>
      <c r="B9" s="14" t="s">
        <v>139</v>
      </c>
      <c r="C9" s="3" t="s">
        <v>6</v>
      </c>
      <c r="D9" s="4" t="s">
        <v>7</v>
      </c>
      <c r="E9" s="15" t="s">
        <v>8</v>
      </c>
      <c r="F9" s="5" t="s">
        <v>9</v>
      </c>
      <c r="G9" s="16" t="s">
        <v>10</v>
      </c>
      <c r="H9" s="269">
        <f>B3</f>
        <v>0</v>
      </c>
      <c r="I9" s="269">
        <f>H9+366</f>
        <v>366</v>
      </c>
      <c r="J9" s="270">
        <f>I9+366</f>
        <v>732</v>
      </c>
      <c r="L9" s="327"/>
      <c r="M9" s="328"/>
      <c r="N9" s="328"/>
      <c r="O9" s="328"/>
      <c r="P9" s="329"/>
      <c r="Q9" s="201">
        <f>B3</f>
        <v>0</v>
      </c>
      <c r="R9" s="22" t="str">
        <f>TEXT(Q9,"dddd")</f>
        <v>Saturday</v>
      </c>
      <c r="S9" s="22">
        <f>HLOOKUP(R9,$A$5:$G$7,3,FALSE)</f>
        <v>0</v>
      </c>
    </row>
    <row r="10" spans="1:19" x14ac:dyDescent="0.3">
      <c r="A10" s="94">
        <f>C3+0.041666</f>
        <v>4.1666000000000002E-2</v>
      </c>
      <c r="B10" s="222"/>
      <c r="C10" s="6">
        <f t="shared" ref="C10:C26" si="1">B10*A$3</f>
        <v>0</v>
      </c>
      <c r="D10" s="103">
        <f>B3</f>
        <v>0</v>
      </c>
      <c r="E10" s="104">
        <f>S40</f>
        <v>0</v>
      </c>
      <c r="F10" s="222"/>
      <c r="G10" s="222"/>
      <c r="H10" s="107">
        <f t="shared" ref="H10:H21" si="2">(G10*C$27)*(E10-F10)</f>
        <v>0</v>
      </c>
      <c r="I10" s="108">
        <f>H10*(1+I$3)</f>
        <v>0</v>
      </c>
      <c r="J10" s="108">
        <f>I10*(1+J$3)</f>
        <v>0</v>
      </c>
      <c r="P10" s="22" t="s">
        <v>18</v>
      </c>
      <c r="Q10" s="201">
        <f>Q9+1</f>
        <v>1</v>
      </c>
      <c r="R10" s="22" t="str">
        <f t="shared" ref="R10:R75" si="3">TEXT(Q10,"dddd")</f>
        <v>Sunday</v>
      </c>
      <c r="S10" s="22">
        <f t="shared" ref="S10:S73" si="4">HLOOKUP(R10,$A$5:$G$7,3,FALSE)</f>
        <v>0</v>
      </c>
    </row>
    <row r="11" spans="1:19" x14ac:dyDescent="0.3">
      <c r="A11" s="95">
        <f>A10+0.0416666</f>
        <v>8.3332600000000007E-2</v>
      </c>
      <c r="B11" s="222"/>
      <c r="C11" s="6">
        <f t="shared" si="1"/>
        <v>0</v>
      </c>
      <c r="D11" s="105">
        <f>DATE(YEAR(D10),MONTH(D10)+1,DAY(D10))</f>
        <v>31</v>
      </c>
      <c r="E11" s="106">
        <f>S70</f>
        <v>0</v>
      </c>
      <c r="F11" s="223"/>
      <c r="G11" s="222"/>
      <c r="H11" s="109">
        <f t="shared" si="2"/>
        <v>0</v>
      </c>
      <c r="I11" s="112">
        <f t="shared" ref="I11:J21" si="5">H11*(1+I$3)</f>
        <v>0</v>
      </c>
      <c r="J11" s="112">
        <f t="shared" si="5"/>
        <v>0</v>
      </c>
      <c r="P11" s="22" t="s">
        <v>19</v>
      </c>
      <c r="Q11" s="201">
        <f t="shared" ref="Q11:Q76" si="6">Q10+1</f>
        <v>2</v>
      </c>
      <c r="R11" s="22" t="str">
        <f t="shared" si="3"/>
        <v>Monday</v>
      </c>
      <c r="S11" s="22">
        <f t="shared" si="4"/>
        <v>0</v>
      </c>
    </row>
    <row r="12" spans="1:19" x14ac:dyDescent="0.3">
      <c r="A12" s="95">
        <f t="shared" ref="A12:A26" si="7">A11+0.0416666</f>
        <v>0.1249992</v>
      </c>
      <c r="B12" s="222"/>
      <c r="C12" s="6">
        <f t="shared" si="1"/>
        <v>0</v>
      </c>
      <c r="D12" s="103">
        <f t="shared" ref="D12:D21" si="8">DATE(YEAR(D11),MONTH(D11)+1,DAY(D11))</f>
        <v>62</v>
      </c>
      <c r="E12" s="104">
        <f>S102</f>
        <v>0</v>
      </c>
      <c r="F12" s="222"/>
      <c r="G12" s="222"/>
      <c r="H12" s="107">
        <f t="shared" si="2"/>
        <v>0</v>
      </c>
      <c r="I12" s="108">
        <f t="shared" si="5"/>
        <v>0</v>
      </c>
      <c r="J12" s="108">
        <f t="shared" si="5"/>
        <v>0</v>
      </c>
      <c r="Q12" s="201">
        <f t="shared" si="6"/>
        <v>3</v>
      </c>
      <c r="R12" s="22" t="str">
        <f t="shared" si="3"/>
        <v>Tuesday</v>
      </c>
      <c r="S12" s="22">
        <f t="shared" si="4"/>
        <v>0</v>
      </c>
    </row>
    <row r="13" spans="1:19" x14ac:dyDescent="0.3">
      <c r="A13" s="95">
        <f t="shared" si="7"/>
        <v>0.1666658</v>
      </c>
      <c r="B13" s="222"/>
      <c r="C13" s="6">
        <f t="shared" si="1"/>
        <v>0</v>
      </c>
      <c r="D13" s="105">
        <f t="shared" si="8"/>
        <v>93</v>
      </c>
      <c r="E13" s="106">
        <f>S133</f>
        <v>0</v>
      </c>
      <c r="F13" s="222"/>
      <c r="G13" s="222"/>
      <c r="H13" s="109">
        <f t="shared" si="2"/>
        <v>0</v>
      </c>
      <c r="I13" s="112">
        <f t="shared" si="5"/>
        <v>0</v>
      </c>
      <c r="J13" s="112">
        <f t="shared" si="5"/>
        <v>0</v>
      </c>
      <c r="Q13" s="201">
        <f t="shared" si="6"/>
        <v>4</v>
      </c>
      <c r="R13" s="22" t="str">
        <f t="shared" si="3"/>
        <v>Wednesday</v>
      </c>
      <c r="S13" s="22">
        <f t="shared" si="4"/>
        <v>0</v>
      </c>
    </row>
    <row r="14" spans="1:19" x14ac:dyDescent="0.3">
      <c r="A14" s="95">
        <f t="shared" si="7"/>
        <v>0.2083324</v>
      </c>
      <c r="B14" s="222"/>
      <c r="C14" s="6">
        <f t="shared" si="1"/>
        <v>0</v>
      </c>
      <c r="D14" s="103">
        <f t="shared" si="8"/>
        <v>123</v>
      </c>
      <c r="E14" s="104">
        <f>S165</f>
        <v>0</v>
      </c>
      <c r="F14" s="222"/>
      <c r="G14" s="222"/>
      <c r="H14" s="107">
        <f t="shared" si="2"/>
        <v>0</v>
      </c>
      <c r="I14" s="108">
        <f t="shared" si="5"/>
        <v>0</v>
      </c>
      <c r="J14" s="108">
        <f t="shared" si="5"/>
        <v>0</v>
      </c>
      <c r="Q14" s="201">
        <f t="shared" si="6"/>
        <v>5</v>
      </c>
      <c r="R14" s="22" t="str">
        <f t="shared" si="3"/>
        <v>Thursday</v>
      </c>
      <c r="S14" s="22">
        <f t="shared" si="4"/>
        <v>0</v>
      </c>
    </row>
    <row r="15" spans="1:19" x14ac:dyDescent="0.3">
      <c r="A15" s="95">
        <f t="shared" si="7"/>
        <v>0.249999</v>
      </c>
      <c r="B15" s="222"/>
      <c r="C15" s="6">
        <f t="shared" si="1"/>
        <v>0</v>
      </c>
      <c r="D15" s="105">
        <f t="shared" si="8"/>
        <v>154</v>
      </c>
      <c r="E15" s="106">
        <f>S196</f>
        <v>0</v>
      </c>
      <c r="F15" s="222"/>
      <c r="G15" s="222"/>
      <c r="H15" s="109">
        <f t="shared" si="2"/>
        <v>0</v>
      </c>
      <c r="I15" s="112">
        <f t="shared" si="5"/>
        <v>0</v>
      </c>
      <c r="J15" s="112">
        <f t="shared" si="5"/>
        <v>0</v>
      </c>
      <c r="Q15" s="201">
        <f t="shared" si="6"/>
        <v>6</v>
      </c>
      <c r="R15" s="22" t="str">
        <f t="shared" si="3"/>
        <v>Friday</v>
      </c>
      <c r="S15" s="22">
        <f t="shared" si="4"/>
        <v>0</v>
      </c>
    </row>
    <row r="16" spans="1:19" x14ac:dyDescent="0.3">
      <c r="A16" s="95">
        <f t="shared" si="7"/>
        <v>0.29166559999999997</v>
      </c>
      <c r="B16" s="222"/>
      <c r="C16" s="6">
        <f t="shared" si="1"/>
        <v>0</v>
      </c>
      <c r="D16" s="103">
        <f t="shared" si="8"/>
        <v>184</v>
      </c>
      <c r="E16" s="104">
        <f>S228</f>
        <v>0</v>
      </c>
      <c r="F16" s="222"/>
      <c r="G16" s="222"/>
      <c r="H16" s="107">
        <f t="shared" si="2"/>
        <v>0</v>
      </c>
      <c r="I16" s="108">
        <f t="shared" si="5"/>
        <v>0</v>
      </c>
      <c r="J16" s="108">
        <f t="shared" si="5"/>
        <v>0</v>
      </c>
      <c r="Q16" s="201">
        <f t="shared" si="6"/>
        <v>7</v>
      </c>
      <c r="R16" s="22" t="str">
        <f t="shared" si="3"/>
        <v>Saturday</v>
      </c>
      <c r="S16" s="22">
        <f t="shared" si="4"/>
        <v>0</v>
      </c>
    </row>
    <row r="17" spans="1:19" x14ac:dyDescent="0.3">
      <c r="A17" s="95">
        <f t="shared" si="7"/>
        <v>0.33333219999999997</v>
      </c>
      <c r="B17" s="222"/>
      <c r="C17" s="6">
        <f t="shared" si="1"/>
        <v>0</v>
      </c>
      <c r="D17" s="105">
        <f t="shared" si="8"/>
        <v>215</v>
      </c>
      <c r="E17" s="106">
        <f>S260</f>
        <v>0</v>
      </c>
      <c r="F17" s="222"/>
      <c r="G17" s="222"/>
      <c r="H17" s="109">
        <f t="shared" si="2"/>
        <v>0</v>
      </c>
      <c r="I17" s="112">
        <f t="shared" si="5"/>
        <v>0</v>
      </c>
      <c r="J17" s="112">
        <f t="shared" si="5"/>
        <v>0</v>
      </c>
      <c r="Q17" s="201">
        <f t="shared" si="6"/>
        <v>8</v>
      </c>
      <c r="R17" s="22" t="str">
        <f t="shared" si="3"/>
        <v>Sunday</v>
      </c>
      <c r="S17" s="22">
        <f t="shared" si="4"/>
        <v>0</v>
      </c>
    </row>
    <row r="18" spans="1:19" x14ac:dyDescent="0.3">
      <c r="A18" s="95">
        <f t="shared" si="7"/>
        <v>0.37499879999999997</v>
      </c>
      <c r="B18" s="222"/>
      <c r="C18" s="6">
        <f t="shared" si="1"/>
        <v>0</v>
      </c>
      <c r="D18" s="103">
        <f t="shared" si="8"/>
        <v>246</v>
      </c>
      <c r="E18" s="104">
        <f>S291</f>
        <v>0</v>
      </c>
      <c r="F18" s="222"/>
      <c r="G18" s="222"/>
      <c r="H18" s="107">
        <f t="shared" si="2"/>
        <v>0</v>
      </c>
      <c r="I18" s="108">
        <f t="shared" si="5"/>
        <v>0</v>
      </c>
      <c r="J18" s="108">
        <f t="shared" si="5"/>
        <v>0</v>
      </c>
      <c r="Q18" s="201">
        <f t="shared" si="6"/>
        <v>9</v>
      </c>
      <c r="R18" s="22" t="str">
        <f t="shared" si="3"/>
        <v>Monday</v>
      </c>
      <c r="S18" s="22">
        <f t="shared" si="4"/>
        <v>0</v>
      </c>
    </row>
    <row r="19" spans="1:19" x14ac:dyDescent="0.3">
      <c r="A19" s="95">
        <f t="shared" si="7"/>
        <v>0.41666539999999996</v>
      </c>
      <c r="B19" s="222"/>
      <c r="C19" s="6">
        <f t="shared" si="1"/>
        <v>0</v>
      </c>
      <c r="D19" s="105">
        <f t="shared" si="8"/>
        <v>276</v>
      </c>
      <c r="E19" s="106">
        <f>S323</f>
        <v>0</v>
      </c>
      <c r="F19" s="222"/>
      <c r="G19" s="222"/>
      <c r="H19" s="109">
        <f t="shared" si="2"/>
        <v>0</v>
      </c>
      <c r="I19" s="112">
        <f t="shared" si="5"/>
        <v>0</v>
      </c>
      <c r="J19" s="112">
        <f t="shared" si="5"/>
        <v>0</v>
      </c>
      <c r="Q19" s="201">
        <f t="shared" si="6"/>
        <v>10</v>
      </c>
      <c r="R19" s="22" t="str">
        <f t="shared" si="3"/>
        <v>Tuesday</v>
      </c>
      <c r="S19" s="22">
        <f t="shared" si="4"/>
        <v>0</v>
      </c>
    </row>
    <row r="20" spans="1:19" x14ac:dyDescent="0.3">
      <c r="A20" s="95">
        <f t="shared" si="7"/>
        <v>0.45833199999999996</v>
      </c>
      <c r="B20" s="222"/>
      <c r="C20" s="6">
        <f t="shared" si="1"/>
        <v>0</v>
      </c>
      <c r="D20" s="103">
        <f t="shared" si="8"/>
        <v>307</v>
      </c>
      <c r="E20" s="104">
        <f>S354</f>
        <v>0</v>
      </c>
      <c r="F20" s="222"/>
      <c r="G20" s="222"/>
      <c r="H20" s="107">
        <f t="shared" si="2"/>
        <v>0</v>
      </c>
      <c r="I20" s="108">
        <f t="shared" si="5"/>
        <v>0</v>
      </c>
      <c r="J20" s="108">
        <f t="shared" si="5"/>
        <v>0</v>
      </c>
      <c r="Q20" s="201">
        <f t="shared" si="6"/>
        <v>11</v>
      </c>
      <c r="R20" s="22" t="str">
        <f t="shared" si="3"/>
        <v>Wednesday</v>
      </c>
      <c r="S20" s="22">
        <f t="shared" si="4"/>
        <v>0</v>
      </c>
    </row>
    <row r="21" spans="1:19" x14ac:dyDescent="0.3">
      <c r="A21" s="95">
        <f t="shared" si="7"/>
        <v>0.49999859999999996</v>
      </c>
      <c r="B21" s="222"/>
      <c r="C21" s="6">
        <f t="shared" si="1"/>
        <v>0</v>
      </c>
      <c r="D21" s="105">
        <f t="shared" si="8"/>
        <v>337</v>
      </c>
      <c r="E21" s="106">
        <f>S386</f>
        <v>0</v>
      </c>
      <c r="F21" s="222"/>
      <c r="G21" s="222"/>
      <c r="H21" s="109">
        <f t="shared" si="2"/>
        <v>0</v>
      </c>
      <c r="I21" s="112">
        <f t="shared" si="5"/>
        <v>0</v>
      </c>
      <c r="J21" s="112">
        <f t="shared" si="5"/>
        <v>0</v>
      </c>
      <c r="Q21" s="201">
        <f t="shared" si="6"/>
        <v>12</v>
      </c>
      <c r="R21" s="22" t="str">
        <f t="shared" si="3"/>
        <v>Thursday</v>
      </c>
      <c r="S21" s="22">
        <f t="shared" si="4"/>
        <v>0</v>
      </c>
    </row>
    <row r="22" spans="1:19" ht="15.6" x14ac:dyDescent="0.3">
      <c r="A22" s="95">
        <f t="shared" si="7"/>
        <v>0.54166519999999996</v>
      </c>
      <c r="B22" s="222"/>
      <c r="C22" s="6">
        <f t="shared" si="1"/>
        <v>0</v>
      </c>
      <c r="D22" s="8"/>
      <c r="E22" s="9">
        <f>SUM(E10:E21)</f>
        <v>0</v>
      </c>
      <c r="F22" s="9">
        <f>SUM(F10:F21)</f>
        <v>0</v>
      </c>
      <c r="G22" s="64" t="e">
        <f>AVERAGE(G10:G21)</f>
        <v>#DIV/0!</v>
      </c>
      <c r="H22" s="10">
        <f>SUM(H10:H21)</f>
        <v>0</v>
      </c>
      <c r="I22" s="10">
        <f t="shared" ref="I22:J22" si="9">SUM(I10:I21)</f>
        <v>0</v>
      </c>
      <c r="J22" s="96">
        <f t="shared" si="9"/>
        <v>0</v>
      </c>
      <c r="Q22" s="201">
        <f t="shared" si="6"/>
        <v>13</v>
      </c>
      <c r="R22" s="22" t="str">
        <f t="shared" si="3"/>
        <v>Friday</v>
      </c>
      <c r="S22" s="22">
        <f t="shared" si="4"/>
        <v>0</v>
      </c>
    </row>
    <row r="23" spans="1:19" ht="15.6" x14ac:dyDescent="0.3">
      <c r="A23" s="95">
        <f t="shared" si="7"/>
        <v>0.58333179999999996</v>
      </c>
      <c r="B23" s="222"/>
      <c r="C23" s="6">
        <f t="shared" si="1"/>
        <v>0</v>
      </c>
      <c r="D23" s="11"/>
      <c r="E23" s="7"/>
      <c r="F23" s="7"/>
      <c r="G23" s="12"/>
      <c r="H23" s="13"/>
      <c r="I23" s="13"/>
      <c r="J23" s="97"/>
      <c r="Q23" s="201">
        <f t="shared" si="6"/>
        <v>14</v>
      </c>
      <c r="R23" s="22" t="str">
        <f t="shared" si="3"/>
        <v>Saturday</v>
      </c>
      <c r="S23" s="22">
        <f t="shared" si="4"/>
        <v>0</v>
      </c>
    </row>
    <row r="24" spans="1:19" x14ac:dyDescent="0.3">
      <c r="A24" s="95">
        <f t="shared" si="7"/>
        <v>0.62499839999999995</v>
      </c>
      <c r="B24" s="222"/>
      <c r="C24" s="6">
        <f t="shared" si="1"/>
        <v>0</v>
      </c>
      <c r="D24" s="22"/>
      <c r="E24" s="22"/>
      <c r="F24" s="22"/>
      <c r="G24" s="22"/>
      <c r="H24" s="22"/>
      <c r="I24" s="22"/>
      <c r="J24" s="22"/>
      <c r="Q24" s="201">
        <f t="shared" si="6"/>
        <v>15</v>
      </c>
      <c r="R24" s="22" t="str">
        <f t="shared" si="3"/>
        <v>Sunday</v>
      </c>
      <c r="S24" s="22">
        <f t="shared" si="4"/>
        <v>0</v>
      </c>
    </row>
    <row r="25" spans="1:19" x14ac:dyDescent="0.3">
      <c r="A25" s="95">
        <f t="shared" si="7"/>
        <v>0.66666499999999995</v>
      </c>
      <c r="B25" s="222"/>
      <c r="C25" s="6">
        <f t="shared" si="1"/>
        <v>0</v>
      </c>
      <c r="D25" s="22"/>
      <c r="E25" s="22"/>
      <c r="F25" s="22"/>
      <c r="G25" s="22"/>
      <c r="H25" s="22"/>
      <c r="I25" s="22"/>
      <c r="J25" s="22"/>
      <c r="Q25" s="201">
        <f t="shared" si="6"/>
        <v>16</v>
      </c>
      <c r="R25" s="22" t="str">
        <f t="shared" si="3"/>
        <v>Monday</v>
      </c>
      <c r="S25" s="22">
        <f t="shared" si="4"/>
        <v>0</v>
      </c>
    </row>
    <row r="26" spans="1:19" x14ac:dyDescent="0.3">
      <c r="A26" s="95">
        <f t="shared" si="7"/>
        <v>0.70833159999999995</v>
      </c>
      <c r="B26" s="222"/>
      <c r="C26" s="6">
        <f t="shared" si="1"/>
        <v>0</v>
      </c>
      <c r="D26" s="22"/>
      <c r="E26" s="22"/>
      <c r="F26" s="22"/>
      <c r="G26" s="22"/>
      <c r="H26" s="22"/>
      <c r="I26" s="22"/>
      <c r="J26" s="22"/>
      <c r="Q26" s="201">
        <f t="shared" si="6"/>
        <v>17</v>
      </c>
      <c r="R26" s="22" t="str">
        <f t="shared" si="3"/>
        <v>Tuesday</v>
      </c>
      <c r="S26" s="22">
        <f t="shared" si="4"/>
        <v>0</v>
      </c>
    </row>
    <row r="27" spans="1:19" ht="15" thickBot="1" x14ac:dyDescent="0.35">
      <c r="A27" s="98"/>
      <c r="B27" s="99">
        <f>SUM(B10:B25)</f>
        <v>0</v>
      </c>
      <c r="C27" s="100">
        <f>SUM(C10:C26)</f>
        <v>0</v>
      </c>
      <c r="D27" s="22"/>
      <c r="E27" s="22"/>
      <c r="F27" s="22"/>
      <c r="G27" s="22"/>
      <c r="H27" s="22"/>
      <c r="I27" s="22"/>
      <c r="J27" s="22"/>
      <c r="Q27" s="201">
        <f t="shared" si="6"/>
        <v>18</v>
      </c>
      <c r="R27" s="22" t="str">
        <f t="shared" si="3"/>
        <v>Wednesday</v>
      </c>
      <c r="S27" s="22">
        <f t="shared" si="4"/>
        <v>0</v>
      </c>
    </row>
    <row r="28" spans="1:19" s="22" customFormat="1" x14ac:dyDescent="0.3">
      <c r="A28" s="22" t="s">
        <v>0</v>
      </c>
      <c r="B28" s="113">
        <f>COUNTIF(B10:B26,"&gt;0")</f>
        <v>0</v>
      </c>
      <c r="Q28" s="201">
        <f t="shared" si="6"/>
        <v>19</v>
      </c>
      <c r="R28" s="22" t="str">
        <f t="shared" si="3"/>
        <v>Thursday</v>
      </c>
      <c r="S28" s="22">
        <f t="shared" si="4"/>
        <v>0</v>
      </c>
    </row>
    <row r="29" spans="1:19" s="22" customFormat="1" x14ac:dyDescent="0.3">
      <c r="Q29" s="201">
        <f t="shared" si="6"/>
        <v>20</v>
      </c>
      <c r="R29" s="22" t="str">
        <f t="shared" si="3"/>
        <v>Friday</v>
      </c>
      <c r="S29" s="22">
        <f t="shared" si="4"/>
        <v>0</v>
      </c>
    </row>
    <row r="30" spans="1:19" s="22" customFormat="1" x14ac:dyDescent="0.3">
      <c r="Q30" s="201">
        <f t="shared" si="6"/>
        <v>21</v>
      </c>
      <c r="R30" s="22" t="str">
        <f t="shared" si="3"/>
        <v>Saturday</v>
      </c>
      <c r="S30" s="22">
        <f t="shared" si="4"/>
        <v>0</v>
      </c>
    </row>
    <row r="31" spans="1:19" s="22" customFormat="1" x14ac:dyDescent="0.3">
      <c r="E31" s="116"/>
      <c r="F31" s="116"/>
      <c r="G31" s="116"/>
      <c r="H31" s="116"/>
      <c r="I31" s="116"/>
      <c r="J31" s="116"/>
      <c r="Q31" s="201">
        <f t="shared" si="6"/>
        <v>22</v>
      </c>
      <c r="R31" s="22" t="str">
        <f t="shared" si="3"/>
        <v>Sunday</v>
      </c>
      <c r="S31" s="22">
        <f t="shared" si="4"/>
        <v>0</v>
      </c>
    </row>
    <row r="32" spans="1:19" s="22" customFormat="1" x14ac:dyDescent="0.3">
      <c r="D32" s="116"/>
      <c r="E32" s="116"/>
      <c r="F32" s="116"/>
      <c r="G32" s="116"/>
      <c r="H32" s="116"/>
      <c r="I32" s="116"/>
      <c r="J32" s="116"/>
      <c r="Q32" s="201">
        <f t="shared" si="6"/>
        <v>23</v>
      </c>
      <c r="R32" s="22" t="str">
        <f t="shared" si="3"/>
        <v>Monday</v>
      </c>
      <c r="S32" s="22">
        <f t="shared" si="4"/>
        <v>0</v>
      </c>
    </row>
    <row r="33" spans="17:19" s="22" customFormat="1" x14ac:dyDescent="0.3">
      <c r="Q33" s="201">
        <f t="shared" si="6"/>
        <v>24</v>
      </c>
      <c r="R33" s="22" t="str">
        <f t="shared" si="3"/>
        <v>Tuesday</v>
      </c>
      <c r="S33" s="22">
        <f t="shared" si="4"/>
        <v>0</v>
      </c>
    </row>
    <row r="34" spans="17:19" s="22" customFormat="1" x14ac:dyDescent="0.3">
      <c r="Q34" s="201">
        <f t="shared" si="6"/>
        <v>25</v>
      </c>
      <c r="R34" s="22" t="str">
        <f t="shared" si="3"/>
        <v>Wednesday</v>
      </c>
      <c r="S34" s="22">
        <f t="shared" si="4"/>
        <v>0</v>
      </c>
    </row>
    <row r="35" spans="17:19" s="22" customFormat="1" x14ac:dyDescent="0.3">
      <c r="Q35" s="201">
        <f t="shared" si="6"/>
        <v>26</v>
      </c>
      <c r="R35" s="22" t="str">
        <f t="shared" si="3"/>
        <v>Thursday</v>
      </c>
      <c r="S35" s="22">
        <f t="shared" si="4"/>
        <v>0</v>
      </c>
    </row>
    <row r="36" spans="17:19" s="22" customFormat="1" x14ac:dyDescent="0.3">
      <c r="Q36" s="201">
        <f t="shared" si="6"/>
        <v>27</v>
      </c>
      <c r="R36" s="22" t="str">
        <f t="shared" si="3"/>
        <v>Friday</v>
      </c>
      <c r="S36" s="22">
        <f t="shared" si="4"/>
        <v>0</v>
      </c>
    </row>
    <row r="37" spans="17:19" s="22" customFormat="1" x14ac:dyDescent="0.3">
      <c r="Q37" s="201">
        <f t="shared" si="6"/>
        <v>28</v>
      </c>
      <c r="R37" s="22" t="str">
        <f t="shared" si="3"/>
        <v>Saturday</v>
      </c>
      <c r="S37" s="22">
        <f t="shared" si="4"/>
        <v>0</v>
      </c>
    </row>
    <row r="38" spans="17:19" s="22" customFormat="1" x14ac:dyDescent="0.3">
      <c r="Q38" s="201">
        <f t="shared" si="6"/>
        <v>29</v>
      </c>
      <c r="R38" s="22" t="str">
        <f t="shared" si="3"/>
        <v>Sunday</v>
      </c>
      <c r="S38" s="22">
        <f t="shared" si="4"/>
        <v>0</v>
      </c>
    </row>
    <row r="39" spans="17:19" s="22" customFormat="1" x14ac:dyDescent="0.3">
      <c r="Q39" s="201">
        <f t="shared" si="6"/>
        <v>30</v>
      </c>
      <c r="R39" s="22" t="str">
        <f t="shared" si="3"/>
        <v>Monday</v>
      </c>
      <c r="S39" s="22">
        <f t="shared" si="4"/>
        <v>0</v>
      </c>
    </row>
    <row r="40" spans="17:19" s="22" customFormat="1" x14ac:dyDescent="0.3">
      <c r="Q40" s="201">
        <f>D10</f>
        <v>0</v>
      </c>
      <c r="S40" s="22">
        <f>SUM(S9:S39)</f>
        <v>0</v>
      </c>
    </row>
    <row r="41" spans="17:19" s="22" customFormat="1" x14ac:dyDescent="0.3">
      <c r="Q41" s="201">
        <f>Q39+1</f>
        <v>31</v>
      </c>
      <c r="R41" s="22" t="str">
        <f t="shared" si="3"/>
        <v>Tuesday</v>
      </c>
      <c r="S41" s="22">
        <f t="shared" si="4"/>
        <v>0</v>
      </c>
    </row>
    <row r="42" spans="17:19" s="22" customFormat="1" x14ac:dyDescent="0.3">
      <c r="Q42" s="201">
        <f t="shared" si="6"/>
        <v>32</v>
      </c>
      <c r="R42" s="22" t="str">
        <f t="shared" si="3"/>
        <v>Wednesday</v>
      </c>
      <c r="S42" s="22">
        <f t="shared" si="4"/>
        <v>0</v>
      </c>
    </row>
    <row r="43" spans="17:19" s="22" customFormat="1" x14ac:dyDescent="0.3">
      <c r="Q43" s="201">
        <f t="shared" si="6"/>
        <v>33</v>
      </c>
      <c r="R43" s="22" t="str">
        <f t="shared" si="3"/>
        <v>Thursday</v>
      </c>
      <c r="S43" s="22">
        <f t="shared" si="4"/>
        <v>0</v>
      </c>
    </row>
    <row r="44" spans="17:19" s="22" customFormat="1" x14ac:dyDescent="0.3">
      <c r="Q44" s="201">
        <f t="shared" si="6"/>
        <v>34</v>
      </c>
      <c r="R44" s="22" t="str">
        <f t="shared" si="3"/>
        <v>Friday</v>
      </c>
      <c r="S44" s="22">
        <f t="shared" si="4"/>
        <v>0</v>
      </c>
    </row>
    <row r="45" spans="17:19" s="22" customFormat="1" x14ac:dyDescent="0.3">
      <c r="Q45" s="201">
        <f t="shared" si="6"/>
        <v>35</v>
      </c>
      <c r="R45" s="22" t="str">
        <f t="shared" si="3"/>
        <v>Saturday</v>
      </c>
      <c r="S45" s="22">
        <f t="shared" si="4"/>
        <v>0</v>
      </c>
    </row>
    <row r="46" spans="17:19" s="22" customFormat="1" x14ac:dyDescent="0.3">
      <c r="Q46" s="201">
        <f t="shared" si="6"/>
        <v>36</v>
      </c>
      <c r="R46" s="22" t="str">
        <f t="shared" si="3"/>
        <v>Sunday</v>
      </c>
      <c r="S46" s="22">
        <f t="shared" si="4"/>
        <v>0</v>
      </c>
    </row>
    <row r="47" spans="17:19" s="22" customFormat="1" x14ac:dyDescent="0.3">
      <c r="Q47" s="201">
        <f t="shared" si="6"/>
        <v>37</v>
      </c>
      <c r="R47" s="22" t="str">
        <f t="shared" si="3"/>
        <v>Monday</v>
      </c>
      <c r="S47" s="22">
        <f t="shared" si="4"/>
        <v>0</v>
      </c>
    </row>
    <row r="48" spans="17:19" s="22" customFormat="1" x14ac:dyDescent="0.3">
      <c r="Q48" s="201">
        <f t="shared" si="6"/>
        <v>38</v>
      </c>
      <c r="R48" s="22" t="str">
        <f t="shared" si="3"/>
        <v>Tuesday</v>
      </c>
      <c r="S48" s="22">
        <f t="shared" si="4"/>
        <v>0</v>
      </c>
    </row>
    <row r="49" spans="17:19" s="22" customFormat="1" x14ac:dyDescent="0.3">
      <c r="Q49" s="201">
        <f t="shared" si="6"/>
        <v>39</v>
      </c>
      <c r="R49" s="22" t="str">
        <f t="shared" si="3"/>
        <v>Wednesday</v>
      </c>
      <c r="S49" s="22">
        <f t="shared" si="4"/>
        <v>0</v>
      </c>
    </row>
    <row r="50" spans="17:19" s="22" customFormat="1" x14ac:dyDescent="0.3">
      <c r="Q50" s="201">
        <f t="shared" si="6"/>
        <v>40</v>
      </c>
      <c r="R50" s="22" t="str">
        <f t="shared" si="3"/>
        <v>Thursday</v>
      </c>
      <c r="S50" s="22">
        <f t="shared" si="4"/>
        <v>0</v>
      </c>
    </row>
    <row r="51" spans="17:19" s="22" customFormat="1" x14ac:dyDescent="0.3">
      <c r="Q51" s="201">
        <f t="shared" si="6"/>
        <v>41</v>
      </c>
      <c r="R51" s="22" t="str">
        <f t="shared" si="3"/>
        <v>Friday</v>
      </c>
      <c r="S51" s="22">
        <f t="shared" si="4"/>
        <v>0</v>
      </c>
    </row>
    <row r="52" spans="17:19" s="22" customFormat="1" x14ac:dyDescent="0.3">
      <c r="Q52" s="201">
        <f t="shared" si="6"/>
        <v>42</v>
      </c>
      <c r="R52" s="22" t="str">
        <f t="shared" si="3"/>
        <v>Saturday</v>
      </c>
      <c r="S52" s="22">
        <f t="shared" si="4"/>
        <v>0</v>
      </c>
    </row>
    <row r="53" spans="17:19" s="22" customFormat="1" x14ac:dyDescent="0.3">
      <c r="Q53" s="201">
        <f t="shared" si="6"/>
        <v>43</v>
      </c>
      <c r="R53" s="22" t="str">
        <f t="shared" si="3"/>
        <v>Sunday</v>
      </c>
      <c r="S53" s="22">
        <f t="shared" si="4"/>
        <v>0</v>
      </c>
    </row>
    <row r="54" spans="17:19" s="22" customFormat="1" x14ac:dyDescent="0.3">
      <c r="Q54" s="201">
        <f t="shared" si="6"/>
        <v>44</v>
      </c>
      <c r="R54" s="22" t="str">
        <f t="shared" si="3"/>
        <v>Monday</v>
      </c>
      <c r="S54" s="22">
        <f t="shared" si="4"/>
        <v>0</v>
      </c>
    </row>
    <row r="55" spans="17:19" s="22" customFormat="1" x14ac:dyDescent="0.3">
      <c r="Q55" s="201">
        <f t="shared" si="6"/>
        <v>45</v>
      </c>
      <c r="R55" s="22" t="str">
        <f t="shared" si="3"/>
        <v>Tuesday</v>
      </c>
      <c r="S55" s="22">
        <f t="shared" si="4"/>
        <v>0</v>
      </c>
    </row>
    <row r="56" spans="17:19" s="22" customFormat="1" x14ac:dyDescent="0.3">
      <c r="Q56" s="201">
        <f t="shared" si="6"/>
        <v>46</v>
      </c>
      <c r="R56" s="22" t="str">
        <f t="shared" si="3"/>
        <v>Wednesday</v>
      </c>
      <c r="S56" s="22">
        <f t="shared" si="4"/>
        <v>0</v>
      </c>
    </row>
    <row r="57" spans="17:19" s="22" customFormat="1" x14ac:dyDescent="0.3">
      <c r="Q57" s="201">
        <f t="shared" si="6"/>
        <v>47</v>
      </c>
      <c r="R57" s="22" t="str">
        <f t="shared" si="3"/>
        <v>Thursday</v>
      </c>
      <c r="S57" s="22">
        <f t="shared" si="4"/>
        <v>0</v>
      </c>
    </row>
    <row r="58" spans="17:19" s="22" customFormat="1" x14ac:dyDescent="0.3">
      <c r="Q58" s="201">
        <f t="shared" si="6"/>
        <v>48</v>
      </c>
      <c r="R58" s="22" t="str">
        <f t="shared" si="3"/>
        <v>Friday</v>
      </c>
      <c r="S58" s="22">
        <f t="shared" si="4"/>
        <v>0</v>
      </c>
    </row>
    <row r="59" spans="17:19" s="22" customFormat="1" x14ac:dyDescent="0.3">
      <c r="Q59" s="201">
        <f t="shared" si="6"/>
        <v>49</v>
      </c>
      <c r="R59" s="22" t="str">
        <f t="shared" si="3"/>
        <v>Saturday</v>
      </c>
      <c r="S59" s="22">
        <f t="shared" si="4"/>
        <v>0</v>
      </c>
    </row>
    <row r="60" spans="17:19" s="22" customFormat="1" x14ac:dyDescent="0.3">
      <c r="Q60" s="201">
        <f t="shared" si="6"/>
        <v>50</v>
      </c>
      <c r="R60" s="22" t="str">
        <f t="shared" si="3"/>
        <v>Sunday</v>
      </c>
      <c r="S60" s="22">
        <f t="shared" si="4"/>
        <v>0</v>
      </c>
    </row>
    <row r="61" spans="17:19" s="22" customFormat="1" x14ac:dyDescent="0.3">
      <c r="Q61" s="201">
        <f t="shared" si="6"/>
        <v>51</v>
      </c>
      <c r="R61" s="22" t="str">
        <f t="shared" si="3"/>
        <v>Monday</v>
      </c>
      <c r="S61" s="22">
        <f t="shared" si="4"/>
        <v>0</v>
      </c>
    </row>
    <row r="62" spans="17:19" s="22" customFormat="1" x14ac:dyDescent="0.3">
      <c r="Q62" s="201">
        <f t="shared" si="6"/>
        <v>52</v>
      </c>
      <c r="R62" s="22" t="str">
        <f t="shared" si="3"/>
        <v>Tuesday</v>
      </c>
      <c r="S62" s="22">
        <f t="shared" si="4"/>
        <v>0</v>
      </c>
    </row>
    <row r="63" spans="17:19" s="22" customFormat="1" x14ac:dyDescent="0.3">
      <c r="Q63" s="201">
        <f t="shared" si="6"/>
        <v>53</v>
      </c>
      <c r="R63" s="22" t="str">
        <f t="shared" si="3"/>
        <v>Wednesday</v>
      </c>
      <c r="S63" s="22">
        <f t="shared" si="4"/>
        <v>0</v>
      </c>
    </row>
    <row r="64" spans="17:19" s="22" customFormat="1" x14ac:dyDescent="0.3">
      <c r="Q64" s="201">
        <f t="shared" si="6"/>
        <v>54</v>
      </c>
      <c r="R64" s="22" t="str">
        <f t="shared" si="3"/>
        <v>Thursday</v>
      </c>
      <c r="S64" s="22">
        <f t="shared" si="4"/>
        <v>0</v>
      </c>
    </row>
    <row r="65" spans="15:19" s="22" customFormat="1" x14ac:dyDescent="0.3">
      <c r="Q65" s="201">
        <f t="shared" si="6"/>
        <v>55</v>
      </c>
      <c r="R65" s="22" t="str">
        <f t="shared" si="3"/>
        <v>Friday</v>
      </c>
      <c r="S65" s="22">
        <f t="shared" si="4"/>
        <v>0</v>
      </c>
    </row>
    <row r="66" spans="15:19" s="22" customFormat="1" x14ac:dyDescent="0.3">
      <c r="O66" s="22">
        <f>YEAR(O67)</f>
        <v>1900</v>
      </c>
      <c r="Q66" s="201">
        <f t="shared" si="6"/>
        <v>56</v>
      </c>
      <c r="R66" s="22" t="str">
        <f t="shared" si="3"/>
        <v>Saturday</v>
      </c>
      <c r="S66" s="22">
        <f t="shared" si="4"/>
        <v>0</v>
      </c>
    </row>
    <row r="67" spans="15:19" s="22" customFormat="1" x14ac:dyDescent="0.3">
      <c r="O67" s="115">
        <f>B3</f>
        <v>0</v>
      </c>
      <c r="Q67" s="201">
        <f t="shared" si="6"/>
        <v>57</v>
      </c>
      <c r="R67" s="22" t="str">
        <f t="shared" si="3"/>
        <v>Sunday</v>
      </c>
      <c r="S67" s="22">
        <f t="shared" si="4"/>
        <v>0</v>
      </c>
    </row>
    <row r="68" spans="15:19" s="22" customFormat="1" x14ac:dyDescent="0.3">
      <c r="O68" s="22" t="str">
        <f>IF(OR(MOD(O66,400)=0,AND(MOD(O66,4)=0,MOD(O66,100)&lt;&gt;0)),"Leap Year", "NOT a Leap Year")</f>
        <v>NOT a Leap Year</v>
      </c>
      <c r="Q68" s="201">
        <f t="shared" si="6"/>
        <v>58</v>
      </c>
      <c r="R68" s="22" t="str">
        <f t="shared" si="3"/>
        <v>Monday</v>
      </c>
      <c r="S68" s="22">
        <f t="shared" si="4"/>
        <v>0</v>
      </c>
    </row>
    <row r="69" spans="15:19" s="22" customFormat="1" x14ac:dyDescent="0.3">
      <c r="O69" s="115"/>
      <c r="P69" s="115"/>
      <c r="Q69" s="201">
        <f t="shared" si="6"/>
        <v>59</v>
      </c>
      <c r="R69" s="22" t="str">
        <f t="shared" si="3"/>
        <v>Tuesday</v>
      </c>
      <c r="S69" s="22">
        <f t="shared" si="4"/>
        <v>0</v>
      </c>
    </row>
    <row r="70" spans="15:19" s="22" customFormat="1" x14ac:dyDescent="0.3">
      <c r="Q70" s="201">
        <f>D11</f>
        <v>31</v>
      </c>
      <c r="S70" s="22">
        <f>IF(O68="NOT a Leap Year",SUM(S41:S68),SUM(S41:S69))</f>
        <v>0</v>
      </c>
    </row>
    <row r="71" spans="15:19" s="22" customFormat="1" x14ac:dyDescent="0.3">
      <c r="Q71" s="201">
        <f>IF(O68="NOT a Leap Year",Q68+1,Q70+1)</f>
        <v>59</v>
      </c>
      <c r="R71" s="22" t="str">
        <f t="shared" si="3"/>
        <v>Tuesday</v>
      </c>
      <c r="S71" s="22">
        <f t="shared" si="4"/>
        <v>0</v>
      </c>
    </row>
    <row r="72" spans="15:19" s="22" customFormat="1" x14ac:dyDescent="0.3">
      <c r="Q72" s="201">
        <f t="shared" si="6"/>
        <v>60</v>
      </c>
      <c r="R72" s="22" t="str">
        <f t="shared" si="3"/>
        <v>Wednesday</v>
      </c>
      <c r="S72" s="22">
        <f t="shared" si="4"/>
        <v>0</v>
      </c>
    </row>
    <row r="73" spans="15:19" s="22" customFormat="1" x14ac:dyDescent="0.3">
      <c r="Q73" s="201">
        <f t="shared" si="6"/>
        <v>61</v>
      </c>
      <c r="R73" s="22" t="str">
        <f t="shared" si="3"/>
        <v>Thursday</v>
      </c>
      <c r="S73" s="22">
        <f t="shared" si="4"/>
        <v>0</v>
      </c>
    </row>
    <row r="74" spans="15:19" s="22" customFormat="1" x14ac:dyDescent="0.3">
      <c r="Q74" s="201">
        <f t="shared" si="6"/>
        <v>62</v>
      </c>
      <c r="R74" s="22" t="str">
        <f t="shared" si="3"/>
        <v>Friday</v>
      </c>
      <c r="S74" s="22">
        <f t="shared" ref="S74:S137" si="10">HLOOKUP(R74,$A$5:$G$7,3,FALSE)</f>
        <v>0</v>
      </c>
    </row>
    <row r="75" spans="15:19" s="22" customFormat="1" x14ac:dyDescent="0.3">
      <c r="Q75" s="201">
        <f t="shared" si="6"/>
        <v>63</v>
      </c>
      <c r="R75" s="22" t="str">
        <f t="shared" si="3"/>
        <v>Saturday</v>
      </c>
      <c r="S75" s="22">
        <f t="shared" si="10"/>
        <v>0</v>
      </c>
    </row>
    <row r="76" spans="15:19" s="22" customFormat="1" x14ac:dyDescent="0.3">
      <c r="Q76" s="201">
        <f t="shared" si="6"/>
        <v>64</v>
      </c>
      <c r="R76" s="22" t="str">
        <f t="shared" ref="R76:R141" si="11">TEXT(Q76,"dddd")</f>
        <v>Sunday</v>
      </c>
      <c r="S76" s="22">
        <f t="shared" si="10"/>
        <v>0</v>
      </c>
    </row>
    <row r="77" spans="15:19" s="22" customFormat="1" x14ac:dyDescent="0.3">
      <c r="Q77" s="201">
        <f t="shared" ref="Q77:Q142" si="12">Q76+1</f>
        <v>65</v>
      </c>
      <c r="R77" s="22" t="str">
        <f t="shared" si="11"/>
        <v>Monday</v>
      </c>
      <c r="S77" s="22">
        <f t="shared" si="10"/>
        <v>0</v>
      </c>
    </row>
    <row r="78" spans="15:19" s="22" customFormat="1" x14ac:dyDescent="0.3">
      <c r="Q78" s="201">
        <f t="shared" si="12"/>
        <v>66</v>
      </c>
      <c r="R78" s="22" t="str">
        <f t="shared" si="11"/>
        <v>Tuesday</v>
      </c>
      <c r="S78" s="22">
        <f t="shared" si="10"/>
        <v>0</v>
      </c>
    </row>
    <row r="79" spans="15:19" s="22" customFormat="1" x14ac:dyDescent="0.3">
      <c r="Q79" s="201">
        <f t="shared" si="12"/>
        <v>67</v>
      </c>
      <c r="R79" s="22" t="str">
        <f t="shared" si="11"/>
        <v>Wednesday</v>
      </c>
      <c r="S79" s="22">
        <f t="shared" si="10"/>
        <v>0</v>
      </c>
    </row>
    <row r="80" spans="15:19" s="22" customFormat="1" x14ac:dyDescent="0.3">
      <c r="Q80" s="201">
        <f t="shared" si="12"/>
        <v>68</v>
      </c>
      <c r="R80" s="22" t="str">
        <f t="shared" si="11"/>
        <v>Thursday</v>
      </c>
      <c r="S80" s="22">
        <f t="shared" si="10"/>
        <v>0</v>
      </c>
    </row>
    <row r="81" spans="1:42" s="22" customFormat="1" x14ac:dyDescent="0.3">
      <c r="A81" s="114"/>
      <c r="B81" s="114"/>
      <c r="C81" s="114"/>
      <c r="D81" s="114"/>
      <c r="E81" s="114"/>
      <c r="F81" s="114"/>
      <c r="G81" s="114"/>
      <c r="H81" s="114"/>
      <c r="I81" s="114"/>
      <c r="J81" s="114"/>
      <c r="Q81" s="201">
        <f t="shared" si="12"/>
        <v>69</v>
      </c>
      <c r="R81" s="22" t="str">
        <f t="shared" si="11"/>
        <v>Friday</v>
      </c>
      <c r="S81" s="22">
        <f t="shared" si="10"/>
        <v>0</v>
      </c>
      <c r="AP81" s="114"/>
    </row>
    <row r="82" spans="1:42" s="22" customFormat="1" x14ac:dyDescent="0.3">
      <c r="A82" s="114"/>
      <c r="B82" s="114"/>
      <c r="C82" s="114"/>
      <c r="D82" s="114"/>
      <c r="E82" s="114"/>
      <c r="F82" s="114"/>
      <c r="G82" s="114"/>
      <c r="H82" s="114"/>
      <c r="I82" s="114"/>
      <c r="J82" s="114"/>
      <c r="Q82" s="201">
        <f t="shared" si="12"/>
        <v>70</v>
      </c>
      <c r="R82" s="22" t="str">
        <f t="shared" si="11"/>
        <v>Saturday</v>
      </c>
      <c r="S82" s="22">
        <f t="shared" si="10"/>
        <v>0</v>
      </c>
      <c r="AP82" s="114"/>
    </row>
    <row r="83" spans="1:42" s="22" customFormat="1" x14ac:dyDescent="0.3">
      <c r="A83" s="114"/>
      <c r="B83" s="114"/>
      <c r="C83" s="114"/>
      <c r="D83" s="114"/>
      <c r="E83" s="114"/>
      <c r="F83" s="114"/>
      <c r="G83" s="114"/>
      <c r="H83" s="114"/>
      <c r="I83" s="114"/>
      <c r="J83" s="114"/>
      <c r="Q83" s="201">
        <f t="shared" si="12"/>
        <v>71</v>
      </c>
      <c r="R83" s="22" t="str">
        <f t="shared" si="11"/>
        <v>Sunday</v>
      </c>
      <c r="S83" s="22">
        <f t="shared" si="10"/>
        <v>0</v>
      </c>
      <c r="AP83" s="114"/>
    </row>
    <row r="84" spans="1:42" s="22" customFormat="1" x14ac:dyDescent="0.3">
      <c r="A84" s="114"/>
      <c r="B84" s="114"/>
      <c r="C84" s="114"/>
      <c r="D84" s="114"/>
      <c r="E84" s="114"/>
      <c r="F84" s="114"/>
      <c r="G84" s="114"/>
      <c r="H84" s="114"/>
      <c r="I84" s="114"/>
      <c r="J84" s="114"/>
      <c r="Q84" s="201">
        <f t="shared" si="12"/>
        <v>72</v>
      </c>
      <c r="R84" s="22" t="str">
        <f t="shared" si="11"/>
        <v>Monday</v>
      </c>
      <c r="S84" s="22">
        <f t="shared" si="10"/>
        <v>0</v>
      </c>
      <c r="AP84" s="114"/>
    </row>
    <row r="85" spans="1:42" s="22" customFormat="1" x14ac:dyDescent="0.3">
      <c r="A85" s="114"/>
      <c r="B85" s="114"/>
      <c r="C85" s="114"/>
      <c r="D85" s="114"/>
      <c r="E85" s="114"/>
      <c r="F85" s="114"/>
      <c r="G85" s="114"/>
      <c r="H85" s="114"/>
      <c r="I85" s="114"/>
      <c r="J85" s="114"/>
      <c r="Q85" s="201">
        <f t="shared" si="12"/>
        <v>73</v>
      </c>
      <c r="R85" s="22" t="str">
        <f t="shared" si="11"/>
        <v>Tuesday</v>
      </c>
      <c r="S85" s="22">
        <f t="shared" si="10"/>
        <v>0</v>
      </c>
      <c r="AP85" s="114"/>
    </row>
    <row r="86" spans="1:42" s="22" customFormat="1" x14ac:dyDescent="0.3">
      <c r="A86" s="114"/>
      <c r="B86" s="114"/>
      <c r="C86" s="114"/>
      <c r="D86" s="114"/>
      <c r="E86" s="114"/>
      <c r="F86" s="114"/>
      <c r="G86" s="114"/>
      <c r="H86" s="114"/>
      <c r="I86" s="114"/>
      <c r="J86" s="114"/>
      <c r="Q86" s="201">
        <f t="shared" si="12"/>
        <v>74</v>
      </c>
      <c r="R86" s="22" t="str">
        <f t="shared" si="11"/>
        <v>Wednesday</v>
      </c>
      <c r="S86" s="22">
        <f t="shared" si="10"/>
        <v>0</v>
      </c>
      <c r="AP86" s="114"/>
    </row>
    <row r="87" spans="1:42" s="22" customFormat="1" x14ac:dyDescent="0.3">
      <c r="A87" s="114"/>
      <c r="B87" s="114"/>
      <c r="C87" s="114"/>
      <c r="D87" s="114"/>
      <c r="E87" s="114"/>
      <c r="F87" s="114"/>
      <c r="G87" s="114"/>
      <c r="H87" s="114"/>
      <c r="I87" s="114"/>
      <c r="J87" s="114"/>
      <c r="Q87" s="201">
        <f t="shared" si="12"/>
        <v>75</v>
      </c>
      <c r="R87" s="22" t="str">
        <f t="shared" si="11"/>
        <v>Thursday</v>
      </c>
      <c r="S87" s="22">
        <f t="shared" si="10"/>
        <v>0</v>
      </c>
      <c r="AP87" s="114"/>
    </row>
    <row r="88" spans="1:42" s="22" customFormat="1" x14ac:dyDescent="0.3">
      <c r="A88" s="114"/>
      <c r="B88" s="114"/>
      <c r="C88" s="114"/>
      <c r="D88" s="114"/>
      <c r="E88" s="114"/>
      <c r="F88" s="114"/>
      <c r="G88" s="114"/>
      <c r="H88" s="114"/>
      <c r="I88" s="114"/>
      <c r="J88" s="114"/>
      <c r="Q88" s="201">
        <f t="shared" si="12"/>
        <v>76</v>
      </c>
      <c r="R88" s="22" t="str">
        <f t="shared" si="11"/>
        <v>Friday</v>
      </c>
      <c r="S88" s="22">
        <f t="shared" si="10"/>
        <v>0</v>
      </c>
      <c r="AP88" s="114"/>
    </row>
    <row r="89" spans="1:42" s="22" customFormat="1" x14ac:dyDescent="0.3">
      <c r="A89" s="114"/>
      <c r="B89" s="114"/>
      <c r="C89" s="114"/>
      <c r="D89" s="114"/>
      <c r="E89" s="114"/>
      <c r="F89" s="114"/>
      <c r="G89" s="114"/>
      <c r="H89" s="114"/>
      <c r="I89" s="114"/>
      <c r="J89" s="114"/>
      <c r="Q89" s="201">
        <f t="shared" si="12"/>
        <v>77</v>
      </c>
      <c r="R89" s="22" t="str">
        <f t="shared" si="11"/>
        <v>Saturday</v>
      </c>
      <c r="S89" s="22">
        <f t="shared" si="10"/>
        <v>0</v>
      </c>
      <c r="AP89" s="114"/>
    </row>
    <row r="90" spans="1:42" s="22" customFormat="1" x14ac:dyDescent="0.3">
      <c r="A90" s="114"/>
      <c r="B90" s="114"/>
      <c r="C90" s="114"/>
      <c r="D90" s="114"/>
      <c r="E90" s="114"/>
      <c r="F90" s="114"/>
      <c r="G90" s="114"/>
      <c r="H90" s="114"/>
      <c r="I90" s="114"/>
      <c r="J90" s="114"/>
      <c r="Q90" s="201">
        <f t="shared" si="12"/>
        <v>78</v>
      </c>
      <c r="R90" s="22" t="str">
        <f t="shared" si="11"/>
        <v>Sunday</v>
      </c>
      <c r="S90" s="22">
        <f t="shared" si="10"/>
        <v>0</v>
      </c>
      <c r="AP90" s="114"/>
    </row>
    <row r="91" spans="1:42" s="22" customFormat="1" x14ac:dyDescent="0.3">
      <c r="A91" s="114"/>
      <c r="B91" s="114"/>
      <c r="C91" s="114"/>
      <c r="D91" s="114"/>
      <c r="E91" s="114"/>
      <c r="F91" s="114"/>
      <c r="G91" s="114"/>
      <c r="H91" s="114"/>
      <c r="I91" s="114"/>
      <c r="J91" s="114"/>
      <c r="Q91" s="201">
        <f t="shared" si="12"/>
        <v>79</v>
      </c>
      <c r="R91" s="22" t="str">
        <f t="shared" si="11"/>
        <v>Monday</v>
      </c>
      <c r="S91" s="22">
        <f t="shared" si="10"/>
        <v>0</v>
      </c>
      <c r="AP91" s="114"/>
    </row>
    <row r="92" spans="1:42" s="22" customFormat="1" x14ac:dyDescent="0.3">
      <c r="A92" s="114"/>
      <c r="B92" s="114"/>
      <c r="C92" s="114"/>
      <c r="D92" s="114"/>
      <c r="E92" s="114"/>
      <c r="F92" s="114"/>
      <c r="G92" s="114"/>
      <c r="H92" s="114"/>
      <c r="I92" s="114"/>
      <c r="J92" s="114"/>
      <c r="Q92" s="201">
        <f t="shared" si="12"/>
        <v>80</v>
      </c>
      <c r="R92" s="22" t="str">
        <f t="shared" si="11"/>
        <v>Tuesday</v>
      </c>
      <c r="S92" s="22">
        <f t="shared" si="10"/>
        <v>0</v>
      </c>
      <c r="AP92" s="114"/>
    </row>
    <row r="93" spans="1:42" s="22" customFormat="1" x14ac:dyDescent="0.3">
      <c r="A93" s="114"/>
      <c r="B93" s="114"/>
      <c r="C93" s="114"/>
      <c r="D93" s="114"/>
      <c r="E93" s="114"/>
      <c r="F93" s="114"/>
      <c r="G93" s="114"/>
      <c r="H93" s="114"/>
      <c r="I93" s="114"/>
      <c r="J93" s="114"/>
      <c r="Q93" s="201">
        <f t="shared" si="12"/>
        <v>81</v>
      </c>
      <c r="R93" s="22" t="str">
        <f t="shared" si="11"/>
        <v>Wednesday</v>
      </c>
      <c r="S93" s="22">
        <f t="shared" si="10"/>
        <v>0</v>
      </c>
      <c r="AP93" s="114"/>
    </row>
    <row r="94" spans="1:42" s="22" customFormat="1" x14ac:dyDescent="0.3">
      <c r="A94" s="114"/>
      <c r="B94" s="114"/>
      <c r="C94" s="114"/>
      <c r="D94" s="114"/>
      <c r="E94" s="114"/>
      <c r="F94" s="114"/>
      <c r="G94" s="114"/>
      <c r="H94" s="114"/>
      <c r="I94" s="114"/>
      <c r="J94" s="114"/>
      <c r="Q94" s="201">
        <f t="shared" si="12"/>
        <v>82</v>
      </c>
      <c r="R94" s="22" t="str">
        <f t="shared" si="11"/>
        <v>Thursday</v>
      </c>
      <c r="S94" s="22">
        <f t="shared" si="10"/>
        <v>0</v>
      </c>
      <c r="AP94" s="114"/>
    </row>
    <row r="95" spans="1:42" s="22" customFormat="1" x14ac:dyDescent="0.3">
      <c r="A95" s="114"/>
      <c r="B95" s="114"/>
      <c r="C95" s="114"/>
      <c r="D95" s="114"/>
      <c r="E95" s="114"/>
      <c r="F95" s="114"/>
      <c r="G95" s="114"/>
      <c r="H95" s="114"/>
      <c r="I95" s="114"/>
      <c r="J95" s="114"/>
      <c r="Q95" s="201">
        <f t="shared" si="12"/>
        <v>83</v>
      </c>
      <c r="R95" s="22" t="str">
        <f t="shared" si="11"/>
        <v>Friday</v>
      </c>
      <c r="S95" s="22">
        <f t="shared" si="10"/>
        <v>0</v>
      </c>
      <c r="AP95" s="114"/>
    </row>
    <row r="96" spans="1:42" s="22" customFormat="1" x14ac:dyDescent="0.3">
      <c r="A96" s="114"/>
      <c r="B96" s="114"/>
      <c r="C96" s="114"/>
      <c r="D96" s="114"/>
      <c r="E96" s="114"/>
      <c r="F96" s="114"/>
      <c r="G96" s="114"/>
      <c r="H96" s="114"/>
      <c r="I96" s="114"/>
      <c r="J96" s="114"/>
      <c r="Q96" s="201">
        <f t="shared" si="12"/>
        <v>84</v>
      </c>
      <c r="R96" s="22" t="str">
        <f t="shared" si="11"/>
        <v>Saturday</v>
      </c>
      <c r="S96" s="22">
        <f t="shared" si="10"/>
        <v>0</v>
      </c>
      <c r="AP96" s="114"/>
    </row>
    <row r="97" spans="1:42" s="22" customFormat="1" x14ac:dyDescent="0.3">
      <c r="A97" s="114"/>
      <c r="B97" s="114"/>
      <c r="C97" s="114"/>
      <c r="D97" s="114"/>
      <c r="E97" s="114"/>
      <c r="F97" s="114"/>
      <c r="G97" s="114"/>
      <c r="H97" s="114"/>
      <c r="I97" s="114"/>
      <c r="J97" s="114"/>
      <c r="Q97" s="201">
        <f t="shared" si="12"/>
        <v>85</v>
      </c>
      <c r="R97" s="22" t="str">
        <f t="shared" si="11"/>
        <v>Sunday</v>
      </c>
      <c r="S97" s="22">
        <f t="shared" si="10"/>
        <v>0</v>
      </c>
      <c r="AP97" s="114"/>
    </row>
    <row r="98" spans="1:42" s="22" customFormat="1" x14ac:dyDescent="0.3">
      <c r="A98" s="114"/>
      <c r="B98" s="114"/>
      <c r="C98" s="114"/>
      <c r="D98" s="114"/>
      <c r="E98" s="114"/>
      <c r="F98" s="114"/>
      <c r="G98" s="114"/>
      <c r="H98" s="114"/>
      <c r="I98" s="114"/>
      <c r="J98" s="114"/>
      <c r="Q98" s="201">
        <f t="shared" si="12"/>
        <v>86</v>
      </c>
      <c r="R98" s="22" t="str">
        <f t="shared" si="11"/>
        <v>Monday</v>
      </c>
      <c r="S98" s="22">
        <f t="shared" si="10"/>
        <v>0</v>
      </c>
      <c r="AP98" s="114"/>
    </row>
    <row r="99" spans="1:42" s="22" customFormat="1" x14ac:dyDescent="0.3">
      <c r="A99" s="114"/>
      <c r="B99" s="114"/>
      <c r="C99" s="114"/>
      <c r="D99" s="114"/>
      <c r="E99" s="114"/>
      <c r="F99" s="114"/>
      <c r="G99" s="114"/>
      <c r="H99" s="114"/>
      <c r="I99" s="114"/>
      <c r="J99" s="114"/>
      <c r="Q99" s="201">
        <f t="shared" si="12"/>
        <v>87</v>
      </c>
      <c r="R99" s="22" t="str">
        <f t="shared" si="11"/>
        <v>Tuesday</v>
      </c>
      <c r="S99" s="22">
        <f t="shared" si="10"/>
        <v>0</v>
      </c>
      <c r="AP99" s="114"/>
    </row>
    <row r="100" spans="1:42" s="22" customFormat="1" x14ac:dyDescent="0.3">
      <c r="A100" s="114"/>
      <c r="B100" s="114"/>
      <c r="C100" s="114"/>
      <c r="D100" s="114"/>
      <c r="E100" s="114"/>
      <c r="F100" s="114"/>
      <c r="G100" s="114"/>
      <c r="H100" s="114"/>
      <c r="I100" s="114"/>
      <c r="J100" s="114"/>
      <c r="Q100" s="201">
        <f t="shared" si="12"/>
        <v>88</v>
      </c>
      <c r="R100" s="22" t="str">
        <f t="shared" si="11"/>
        <v>Wednesday</v>
      </c>
      <c r="S100" s="22">
        <f t="shared" si="10"/>
        <v>0</v>
      </c>
      <c r="AP100" s="114"/>
    </row>
    <row r="101" spans="1:42" s="22" customFormat="1" x14ac:dyDescent="0.3">
      <c r="A101" s="114"/>
      <c r="B101" s="114"/>
      <c r="C101" s="114"/>
      <c r="D101" s="114"/>
      <c r="E101" s="114"/>
      <c r="F101" s="114"/>
      <c r="G101" s="114"/>
      <c r="H101" s="114"/>
      <c r="I101" s="114"/>
      <c r="J101" s="114"/>
      <c r="Q101" s="201">
        <f t="shared" si="12"/>
        <v>89</v>
      </c>
      <c r="R101" s="22" t="str">
        <f t="shared" si="11"/>
        <v>Thursday</v>
      </c>
      <c r="S101" s="22">
        <f t="shared" si="10"/>
        <v>0</v>
      </c>
      <c r="AP101" s="114"/>
    </row>
    <row r="102" spans="1:42" s="22" customFormat="1" x14ac:dyDescent="0.3">
      <c r="A102" s="114"/>
      <c r="B102" s="114"/>
      <c r="C102" s="114"/>
      <c r="D102" s="114"/>
      <c r="E102" s="114"/>
      <c r="F102" s="114"/>
      <c r="G102" s="114"/>
      <c r="H102" s="114"/>
      <c r="I102" s="114"/>
      <c r="J102" s="114"/>
      <c r="Q102" s="201">
        <f>D12</f>
        <v>62</v>
      </c>
      <c r="S102" s="22">
        <f>SUM(S71:S101)</f>
        <v>0</v>
      </c>
      <c r="AP102" s="114"/>
    </row>
    <row r="103" spans="1:42" s="22" customFormat="1" x14ac:dyDescent="0.3">
      <c r="A103" s="114"/>
      <c r="B103" s="114"/>
      <c r="C103" s="114"/>
      <c r="D103" s="114"/>
      <c r="E103" s="114"/>
      <c r="F103" s="114"/>
      <c r="G103" s="114"/>
      <c r="H103" s="114"/>
      <c r="I103" s="114"/>
      <c r="J103" s="114"/>
      <c r="Q103" s="201">
        <f>Q101+1</f>
        <v>90</v>
      </c>
      <c r="R103" s="22" t="str">
        <f t="shared" si="11"/>
        <v>Friday</v>
      </c>
      <c r="S103" s="22">
        <f t="shared" si="10"/>
        <v>0</v>
      </c>
      <c r="AP103" s="114"/>
    </row>
    <row r="104" spans="1:42" s="22" customFormat="1" x14ac:dyDescent="0.3">
      <c r="A104" s="114"/>
      <c r="B104" s="114"/>
      <c r="C104" s="114"/>
      <c r="D104" s="114"/>
      <c r="E104" s="114"/>
      <c r="F104" s="114"/>
      <c r="G104" s="114"/>
      <c r="H104" s="114"/>
      <c r="I104" s="114"/>
      <c r="J104" s="114"/>
      <c r="Q104" s="201">
        <f t="shared" si="12"/>
        <v>91</v>
      </c>
      <c r="R104" s="22" t="str">
        <f t="shared" si="11"/>
        <v>Saturday</v>
      </c>
      <c r="S104" s="22">
        <f t="shared" si="10"/>
        <v>0</v>
      </c>
      <c r="AP104" s="114"/>
    </row>
    <row r="105" spans="1:42" s="22" customFormat="1" x14ac:dyDescent="0.3">
      <c r="A105" s="114"/>
      <c r="B105" s="114"/>
      <c r="C105" s="114"/>
      <c r="D105" s="114"/>
      <c r="E105" s="114"/>
      <c r="F105" s="114"/>
      <c r="G105" s="114"/>
      <c r="H105" s="114"/>
      <c r="I105" s="114"/>
      <c r="J105" s="114"/>
      <c r="Q105" s="201">
        <f t="shared" si="12"/>
        <v>92</v>
      </c>
      <c r="R105" s="22" t="str">
        <f t="shared" si="11"/>
        <v>Sunday</v>
      </c>
      <c r="S105" s="22">
        <f t="shared" si="10"/>
        <v>0</v>
      </c>
      <c r="AP105" s="114"/>
    </row>
    <row r="106" spans="1:42" s="22" customFormat="1" x14ac:dyDescent="0.3">
      <c r="A106" s="114"/>
      <c r="B106" s="114"/>
      <c r="C106" s="114"/>
      <c r="D106" s="114"/>
      <c r="E106" s="114"/>
      <c r="F106" s="114"/>
      <c r="G106" s="114"/>
      <c r="H106" s="114"/>
      <c r="I106" s="114"/>
      <c r="J106" s="114"/>
      <c r="Q106" s="201">
        <f t="shared" si="12"/>
        <v>93</v>
      </c>
      <c r="R106" s="22" t="str">
        <f t="shared" si="11"/>
        <v>Monday</v>
      </c>
      <c r="S106" s="22">
        <f t="shared" si="10"/>
        <v>0</v>
      </c>
      <c r="AP106" s="114"/>
    </row>
    <row r="107" spans="1:42" s="22" customFormat="1" x14ac:dyDescent="0.3">
      <c r="A107" s="114"/>
      <c r="B107" s="114"/>
      <c r="C107" s="114"/>
      <c r="D107" s="114"/>
      <c r="E107" s="114"/>
      <c r="F107" s="114"/>
      <c r="G107" s="114"/>
      <c r="H107" s="114"/>
      <c r="I107" s="114"/>
      <c r="J107" s="114"/>
      <c r="Q107" s="201">
        <f t="shared" si="12"/>
        <v>94</v>
      </c>
      <c r="R107" s="22" t="str">
        <f t="shared" si="11"/>
        <v>Tuesday</v>
      </c>
      <c r="S107" s="22">
        <f t="shared" si="10"/>
        <v>0</v>
      </c>
      <c r="AP107" s="114"/>
    </row>
    <row r="108" spans="1:42" s="22" customFormat="1" x14ac:dyDescent="0.3">
      <c r="A108" s="114"/>
      <c r="B108" s="114"/>
      <c r="C108" s="114"/>
      <c r="D108" s="114"/>
      <c r="E108" s="114"/>
      <c r="F108" s="114"/>
      <c r="G108" s="114"/>
      <c r="H108" s="114"/>
      <c r="I108" s="114"/>
      <c r="J108" s="114"/>
      <c r="Q108" s="201">
        <f t="shared" si="12"/>
        <v>95</v>
      </c>
      <c r="R108" s="22" t="str">
        <f t="shared" si="11"/>
        <v>Wednesday</v>
      </c>
      <c r="S108" s="22">
        <f t="shared" si="10"/>
        <v>0</v>
      </c>
      <c r="AP108" s="114"/>
    </row>
    <row r="109" spans="1:42" s="22" customFormat="1" x14ac:dyDescent="0.3">
      <c r="A109" s="114"/>
      <c r="B109" s="114"/>
      <c r="C109" s="114"/>
      <c r="D109" s="114"/>
      <c r="E109" s="114"/>
      <c r="F109" s="114"/>
      <c r="G109" s="114"/>
      <c r="H109" s="114"/>
      <c r="I109" s="114"/>
      <c r="J109" s="114"/>
      <c r="Q109" s="201">
        <f t="shared" si="12"/>
        <v>96</v>
      </c>
      <c r="R109" s="22" t="str">
        <f t="shared" si="11"/>
        <v>Thursday</v>
      </c>
      <c r="S109" s="22">
        <f t="shared" si="10"/>
        <v>0</v>
      </c>
      <c r="AP109" s="114"/>
    </row>
    <row r="110" spans="1:42" s="22" customFormat="1" x14ac:dyDescent="0.3">
      <c r="A110" s="114"/>
      <c r="B110" s="114"/>
      <c r="C110" s="114"/>
      <c r="D110" s="114"/>
      <c r="E110" s="114"/>
      <c r="F110" s="114"/>
      <c r="G110" s="114"/>
      <c r="H110" s="114"/>
      <c r="I110" s="114"/>
      <c r="J110" s="114"/>
      <c r="Q110" s="201">
        <f t="shared" si="12"/>
        <v>97</v>
      </c>
      <c r="R110" s="22" t="str">
        <f t="shared" si="11"/>
        <v>Friday</v>
      </c>
      <c r="S110" s="22">
        <f t="shared" si="10"/>
        <v>0</v>
      </c>
      <c r="AP110" s="114"/>
    </row>
    <row r="111" spans="1:42" s="22" customFormat="1" x14ac:dyDescent="0.3">
      <c r="A111" s="114"/>
      <c r="B111" s="114"/>
      <c r="C111" s="114"/>
      <c r="D111" s="114"/>
      <c r="E111" s="114"/>
      <c r="F111" s="114"/>
      <c r="G111" s="114"/>
      <c r="H111" s="114"/>
      <c r="I111" s="114"/>
      <c r="J111" s="114"/>
      <c r="Q111" s="201">
        <f t="shared" si="12"/>
        <v>98</v>
      </c>
      <c r="R111" s="22" t="str">
        <f t="shared" si="11"/>
        <v>Saturday</v>
      </c>
      <c r="S111" s="22">
        <f t="shared" si="10"/>
        <v>0</v>
      </c>
      <c r="AP111" s="114"/>
    </row>
    <row r="112" spans="1:42" s="22" customFormat="1" x14ac:dyDescent="0.3">
      <c r="A112" s="114"/>
      <c r="B112" s="114"/>
      <c r="C112" s="114"/>
      <c r="D112" s="114"/>
      <c r="E112" s="114"/>
      <c r="F112" s="114"/>
      <c r="G112" s="114"/>
      <c r="H112" s="114"/>
      <c r="I112" s="114"/>
      <c r="J112" s="114"/>
      <c r="Q112" s="201">
        <f t="shared" si="12"/>
        <v>99</v>
      </c>
      <c r="R112" s="22" t="str">
        <f t="shared" si="11"/>
        <v>Sunday</v>
      </c>
      <c r="S112" s="22">
        <f t="shared" si="10"/>
        <v>0</v>
      </c>
      <c r="AP112" s="114"/>
    </row>
    <row r="113" spans="1:42" s="22" customFormat="1" x14ac:dyDescent="0.3">
      <c r="A113" s="114"/>
      <c r="B113" s="114"/>
      <c r="C113" s="114"/>
      <c r="D113" s="114"/>
      <c r="E113" s="114"/>
      <c r="F113" s="114"/>
      <c r="G113" s="114"/>
      <c r="H113" s="114"/>
      <c r="I113" s="114"/>
      <c r="J113" s="114"/>
      <c r="Q113" s="201">
        <f t="shared" si="12"/>
        <v>100</v>
      </c>
      <c r="R113" s="22" t="str">
        <f t="shared" si="11"/>
        <v>Monday</v>
      </c>
      <c r="S113" s="22">
        <f t="shared" si="10"/>
        <v>0</v>
      </c>
      <c r="AP113" s="114"/>
    </row>
    <row r="114" spans="1:42" s="22" customFormat="1" x14ac:dyDescent="0.3">
      <c r="A114" s="114"/>
      <c r="B114" s="114"/>
      <c r="C114" s="114"/>
      <c r="D114" s="114"/>
      <c r="E114" s="114"/>
      <c r="F114" s="114"/>
      <c r="G114" s="114"/>
      <c r="H114" s="114"/>
      <c r="I114" s="114"/>
      <c r="J114" s="114"/>
      <c r="Q114" s="201">
        <f t="shared" si="12"/>
        <v>101</v>
      </c>
      <c r="R114" s="22" t="str">
        <f t="shared" si="11"/>
        <v>Tuesday</v>
      </c>
      <c r="S114" s="22">
        <f t="shared" si="10"/>
        <v>0</v>
      </c>
      <c r="AP114" s="114"/>
    </row>
    <row r="115" spans="1:42" s="22" customFormat="1" x14ac:dyDescent="0.3">
      <c r="A115" s="114"/>
      <c r="B115" s="114"/>
      <c r="C115" s="114"/>
      <c r="D115" s="114"/>
      <c r="E115" s="114"/>
      <c r="F115" s="114"/>
      <c r="G115" s="114"/>
      <c r="H115" s="114"/>
      <c r="I115" s="114"/>
      <c r="J115" s="114"/>
      <c r="Q115" s="201">
        <f t="shared" si="12"/>
        <v>102</v>
      </c>
      <c r="R115" s="22" t="str">
        <f t="shared" si="11"/>
        <v>Wednesday</v>
      </c>
      <c r="S115" s="22">
        <f t="shared" si="10"/>
        <v>0</v>
      </c>
      <c r="AP115" s="114"/>
    </row>
    <row r="116" spans="1:42" s="22" customFormat="1" x14ac:dyDescent="0.3">
      <c r="A116" s="114"/>
      <c r="B116" s="114"/>
      <c r="C116" s="114"/>
      <c r="D116" s="114"/>
      <c r="E116" s="114"/>
      <c r="F116" s="114"/>
      <c r="G116" s="114"/>
      <c r="H116" s="114"/>
      <c r="I116" s="114"/>
      <c r="J116" s="114"/>
      <c r="Q116" s="201">
        <f t="shared" si="12"/>
        <v>103</v>
      </c>
      <c r="R116" s="22" t="str">
        <f t="shared" si="11"/>
        <v>Thursday</v>
      </c>
      <c r="S116" s="22">
        <f t="shared" si="10"/>
        <v>0</v>
      </c>
      <c r="AP116" s="114"/>
    </row>
    <row r="117" spans="1:42" s="22" customFormat="1" x14ac:dyDescent="0.3">
      <c r="A117" s="114"/>
      <c r="B117" s="114"/>
      <c r="C117" s="114"/>
      <c r="D117" s="114"/>
      <c r="E117" s="114"/>
      <c r="F117" s="114"/>
      <c r="G117" s="114"/>
      <c r="H117" s="114"/>
      <c r="I117" s="114"/>
      <c r="J117" s="114"/>
      <c r="Q117" s="201">
        <f t="shared" si="12"/>
        <v>104</v>
      </c>
      <c r="R117" s="22" t="str">
        <f t="shared" si="11"/>
        <v>Friday</v>
      </c>
      <c r="S117" s="22">
        <f t="shared" si="10"/>
        <v>0</v>
      </c>
      <c r="AP117" s="114"/>
    </row>
    <row r="118" spans="1:42" s="22" customFormat="1" x14ac:dyDescent="0.3">
      <c r="A118" s="114"/>
      <c r="B118" s="114"/>
      <c r="C118" s="114"/>
      <c r="D118" s="114"/>
      <c r="E118" s="114"/>
      <c r="F118" s="114"/>
      <c r="G118" s="114"/>
      <c r="H118" s="114"/>
      <c r="I118" s="114"/>
      <c r="J118" s="114"/>
      <c r="Q118" s="201">
        <f t="shared" si="12"/>
        <v>105</v>
      </c>
      <c r="R118" s="22" t="str">
        <f t="shared" si="11"/>
        <v>Saturday</v>
      </c>
      <c r="S118" s="22">
        <f t="shared" si="10"/>
        <v>0</v>
      </c>
      <c r="AP118" s="114"/>
    </row>
    <row r="119" spans="1:42" s="22" customFormat="1" x14ac:dyDescent="0.3">
      <c r="A119" s="114"/>
      <c r="B119" s="114"/>
      <c r="C119" s="114"/>
      <c r="D119" s="114"/>
      <c r="E119" s="114"/>
      <c r="F119" s="114"/>
      <c r="G119" s="114"/>
      <c r="H119" s="114"/>
      <c r="I119" s="114"/>
      <c r="J119" s="114"/>
      <c r="Q119" s="201">
        <f t="shared" si="12"/>
        <v>106</v>
      </c>
      <c r="R119" s="22" t="str">
        <f t="shared" si="11"/>
        <v>Sunday</v>
      </c>
      <c r="S119" s="22">
        <f t="shared" si="10"/>
        <v>0</v>
      </c>
      <c r="AP119" s="114"/>
    </row>
    <row r="120" spans="1:42" s="22" customFormat="1" x14ac:dyDescent="0.3">
      <c r="A120" s="114"/>
      <c r="B120" s="114"/>
      <c r="C120" s="114"/>
      <c r="D120" s="114"/>
      <c r="E120" s="114"/>
      <c r="F120" s="114"/>
      <c r="G120" s="114"/>
      <c r="H120" s="114"/>
      <c r="I120" s="114"/>
      <c r="J120" s="114"/>
      <c r="Q120" s="201">
        <f t="shared" si="12"/>
        <v>107</v>
      </c>
      <c r="R120" s="22" t="str">
        <f t="shared" si="11"/>
        <v>Monday</v>
      </c>
      <c r="S120" s="22">
        <f t="shared" si="10"/>
        <v>0</v>
      </c>
      <c r="AP120" s="114"/>
    </row>
    <row r="121" spans="1:42" s="22" customFormat="1" x14ac:dyDescent="0.3">
      <c r="A121" s="114"/>
      <c r="B121" s="114"/>
      <c r="C121" s="114"/>
      <c r="D121" s="114"/>
      <c r="E121" s="114"/>
      <c r="F121" s="114"/>
      <c r="G121" s="114"/>
      <c r="H121" s="114"/>
      <c r="I121" s="114"/>
      <c r="J121" s="114"/>
      <c r="Q121" s="201">
        <f t="shared" si="12"/>
        <v>108</v>
      </c>
      <c r="R121" s="22" t="str">
        <f t="shared" si="11"/>
        <v>Tuesday</v>
      </c>
      <c r="S121" s="22">
        <f t="shared" si="10"/>
        <v>0</v>
      </c>
      <c r="AP121" s="114"/>
    </row>
    <row r="122" spans="1:42" s="22" customFormat="1" x14ac:dyDescent="0.3">
      <c r="A122" s="114"/>
      <c r="B122" s="114"/>
      <c r="C122" s="114"/>
      <c r="D122" s="114"/>
      <c r="E122" s="114"/>
      <c r="F122" s="114"/>
      <c r="G122" s="114"/>
      <c r="H122" s="114"/>
      <c r="I122" s="114"/>
      <c r="J122" s="114"/>
      <c r="Q122" s="201">
        <f t="shared" si="12"/>
        <v>109</v>
      </c>
      <c r="R122" s="22" t="str">
        <f t="shared" si="11"/>
        <v>Wednesday</v>
      </c>
      <c r="S122" s="22">
        <f t="shared" si="10"/>
        <v>0</v>
      </c>
      <c r="AP122" s="114"/>
    </row>
    <row r="123" spans="1:42" s="22" customFormat="1" x14ac:dyDescent="0.3">
      <c r="A123" s="114"/>
      <c r="B123" s="114"/>
      <c r="C123" s="114"/>
      <c r="D123" s="114"/>
      <c r="E123" s="114"/>
      <c r="F123" s="114"/>
      <c r="G123" s="114"/>
      <c r="H123" s="114"/>
      <c r="I123" s="114"/>
      <c r="J123" s="114"/>
      <c r="Q123" s="201">
        <f t="shared" si="12"/>
        <v>110</v>
      </c>
      <c r="R123" s="22" t="str">
        <f t="shared" si="11"/>
        <v>Thursday</v>
      </c>
      <c r="S123" s="22">
        <f t="shared" si="10"/>
        <v>0</v>
      </c>
      <c r="AP123" s="114"/>
    </row>
    <row r="124" spans="1:42" s="22" customFormat="1" x14ac:dyDescent="0.3">
      <c r="A124" s="114"/>
      <c r="B124" s="114"/>
      <c r="C124" s="114"/>
      <c r="D124" s="114"/>
      <c r="E124" s="114"/>
      <c r="F124" s="114"/>
      <c r="G124" s="114"/>
      <c r="H124" s="114"/>
      <c r="I124" s="114"/>
      <c r="J124" s="114"/>
      <c r="Q124" s="201">
        <f t="shared" si="12"/>
        <v>111</v>
      </c>
      <c r="R124" s="22" t="str">
        <f t="shared" si="11"/>
        <v>Friday</v>
      </c>
      <c r="S124" s="22">
        <f t="shared" si="10"/>
        <v>0</v>
      </c>
      <c r="AP124" s="114"/>
    </row>
    <row r="125" spans="1:42" s="22" customFormat="1" x14ac:dyDescent="0.3">
      <c r="A125" s="114"/>
      <c r="B125" s="114"/>
      <c r="C125" s="114"/>
      <c r="D125" s="114"/>
      <c r="E125" s="114"/>
      <c r="F125" s="114"/>
      <c r="G125" s="114"/>
      <c r="H125" s="114"/>
      <c r="I125" s="114"/>
      <c r="J125" s="114"/>
      <c r="Q125" s="201">
        <f t="shared" si="12"/>
        <v>112</v>
      </c>
      <c r="R125" s="22" t="str">
        <f t="shared" si="11"/>
        <v>Saturday</v>
      </c>
      <c r="S125" s="22">
        <f t="shared" si="10"/>
        <v>0</v>
      </c>
      <c r="AP125" s="114"/>
    </row>
    <row r="126" spans="1:42" s="22" customFormat="1" x14ac:dyDescent="0.3">
      <c r="A126" s="114"/>
      <c r="B126" s="114"/>
      <c r="C126" s="114"/>
      <c r="D126" s="114"/>
      <c r="E126" s="114"/>
      <c r="F126" s="114"/>
      <c r="G126" s="114"/>
      <c r="H126" s="114"/>
      <c r="I126" s="114"/>
      <c r="J126" s="114"/>
      <c r="Q126" s="201">
        <f t="shared" si="12"/>
        <v>113</v>
      </c>
      <c r="R126" s="22" t="str">
        <f t="shared" si="11"/>
        <v>Sunday</v>
      </c>
      <c r="S126" s="22">
        <f t="shared" si="10"/>
        <v>0</v>
      </c>
      <c r="AP126" s="114"/>
    </row>
    <row r="127" spans="1:42" s="22" customFormat="1" x14ac:dyDescent="0.3">
      <c r="A127" s="114"/>
      <c r="B127" s="114"/>
      <c r="C127" s="114"/>
      <c r="D127" s="114"/>
      <c r="E127" s="114"/>
      <c r="F127" s="114"/>
      <c r="G127" s="114"/>
      <c r="H127" s="114"/>
      <c r="I127" s="114"/>
      <c r="J127" s="114"/>
      <c r="Q127" s="201">
        <f t="shared" si="12"/>
        <v>114</v>
      </c>
      <c r="R127" s="22" t="str">
        <f t="shared" si="11"/>
        <v>Monday</v>
      </c>
      <c r="S127" s="22">
        <f t="shared" si="10"/>
        <v>0</v>
      </c>
      <c r="AP127" s="114"/>
    </row>
    <row r="128" spans="1:42" s="22" customFormat="1" x14ac:dyDescent="0.3">
      <c r="A128" s="114"/>
      <c r="B128" s="114"/>
      <c r="C128" s="114"/>
      <c r="D128" s="114"/>
      <c r="E128" s="114"/>
      <c r="F128" s="114"/>
      <c r="G128" s="114"/>
      <c r="H128" s="114"/>
      <c r="I128" s="114"/>
      <c r="J128" s="114"/>
      <c r="Q128" s="201">
        <f t="shared" si="12"/>
        <v>115</v>
      </c>
      <c r="R128" s="22" t="str">
        <f t="shared" si="11"/>
        <v>Tuesday</v>
      </c>
      <c r="S128" s="22">
        <f t="shared" si="10"/>
        <v>0</v>
      </c>
      <c r="AP128" s="114"/>
    </row>
    <row r="129" spans="1:42" s="22" customFormat="1" x14ac:dyDescent="0.3">
      <c r="A129" s="114"/>
      <c r="B129" s="114"/>
      <c r="C129" s="114"/>
      <c r="D129" s="114"/>
      <c r="E129" s="114"/>
      <c r="F129" s="114"/>
      <c r="G129" s="114"/>
      <c r="H129" s="114"/>
      <c r="I129" s="114"/>
      <c r="J129" s="114"/>
      <c r="Q129" s="201">
        <f t="shared" si="12"/>
        <v>116</v>
      </c>
      <c r="R129" s="22" t="str">
        <f t="shared" si="11"/>
        <v>Wednesday</v>
      </c>
      <c r="S129" s="22">
        <f t="shared" si="10"/>
        <v>0</v>
      </c>
      <c r="AP129" s="114"/>
    </row>
    <row r="130" spans="1:42" s="22" customFormat="1" x14ac:dyDescent="0.3">
      <c r="A130" s="114"/>
      <c r="B130" s="114"/>
      <c r="C130" s="114"/>
      <c r="D130" s="114"/>
      <c r="E130" s="114"/>
      <c r="F130" s="114"/>
      <c r="G130" s="114"/>
      <c r="H130" s="114"/>
      <c r="I130" s="114"/>
      <c r="J130" s="114"/>
      <c r="Q130" s="201">
        <f t="shared" si="12"/>
        <v>117</v>
      </c>
      <c r="R130" s="22" t="str">
        <f t="shared" si="11"/>
        <v>Thursday</v>
      </c>
      <c r="S130" s="22">
        <f t="shared" si="10"/>
        <v>0</v>
      </c>
      <c r="AP130" s="114"/>
    </row>
    <row r="131" spans="1:42" s="22" customFormat="1" x14ac:dyDescent="0.3">
      <c r="A131" s="114"/>
      <c r="B131" s="114"/>
      <c r="C131" s="114"/>
      <c r="D131" s="114"/>
      <c r="E131" s="114"/>
      <c r="F131" s="114"/>
      <c r="G131" s="114"/>
      <c r="H131" s="114"/>
      <c r="I131" s="114"/>
      <c r="J131" s="114"/>
      <c r="Q131" s="201">
        <f t="shared" si="12"/>
        <v>118</v>
      </c>
      <c r="R131" s="22" t="str">
        <f t="shared" si="11"/>
        <v>Friday</v>
      </c>
      <c r="S131" s="22">
        <f t="shared" si="10"/>
        <v>0</v>
      </c>
      <c r="AP131" s="114"/>
    </row>
    <row r="132" spans="1:42" s="22" customFormat="1" x14ac:dyDescent="0.3">
      <c r="A132" s="114"/>
      <c r="B132" s="114"/>
      <c r="C132" s="114"/>
      <c r="D132" s="114"/>
      <c r="E132" s="114"/>
      <c r="F132" s="114"/>
      <c r="G132" s="114"/>
      <c r="H132" s="114"/>
      <c r="I132" s="114"/>
      <c r="J132" s="114"/>
      <c r="Q132" s="201">
        <f t="shared" si="12"/>
        <v>119</v>
      </c>
      <c r="R132" s="22" t="str">
        <f t="shared" si="11"/>
        <v>Saturday</v>
      </c>
      <c r="S132" s="22">
        <f t="shared" si="10"/>
        <v>0</v>
      </c>
      <c r="AP132" s="114"/>
    </row>
    <row r="133" spans="1:42" s="22" customFormat="1" x14ac:dyDescent="0.3">
      <c r="A133" s="114"/>
      <c r="B133" s="114"/>
      <c r="C133" s="114"/>
      <c r="D133" s="114"/>
      <c r="E133" s="114"/>
      <c r="F133" s="114"/>
      <c r="G133" s="114"/>
      <c r="H133" s="114"/>
      <c r="I133" s="114"/>
      <c r="J133" s="114"/>
      <c r="Q133" s="201">
        <f>D13</f>
        <v>93</v>
      </c>
      <c r="S133" s="22">
        <f>SUM(S103:S132)</f>
        <v>0</v>
      </c>
      <c r="AP133" s="114"/>
    </row>
    <row r="134" spans="1:42" s="22" customFormat="1" x14ac:dyDescent="0.3">
      <c r="A134" s="114"/>
      <c r="B134" s="114"/>
      <c r="C134" s="114"/>
      <c r="D134" s="114"/>
      <c r="E134" s="114"/>
      <c r="F134" s="114"/>
      <c r="G134" s="114"/>
      <c r="H134" s="114"/>
      <c r="I134" s="114"/>
      <c r="J134" s="114"/>
      <c r="Q134" s="201">
        <f>Q132+1</f>
        <v>120</v>
      </c>
      <c r="R134" s="22" t="str">
        <f t="shared" si="11"/>
        <v>Sunday</v>
      </c>
      <c r="S134" s="22">
        <f t="shared" si="10"/>
        <v>0</v>
      </c>
      <c r="AP134" s="114"/>
    </row>
    <row r="135" spans="1:42" s="22" customFormat="1" x14ac:dyDescent="0.3">
      <c r="A135" s="114"/>
      <c r="B135" s="114"/>
      <c r="C135" s="114"/>
      <c r="D135" s="114"/>
      <c r="E135" s="114"/>
      <c r="F135" s="114"/>
      <c r="G135" s="114"/>
      <c r="H135" s="114"/>
      <c r="I135" s="114"/>
      <c r="J135" s="114"/>
      <c r="Q135" s="201">
        <f t="shared" si="12"/>
        <v>121</v>
      </c>
      <c r="R135" s="22" t="str">
        <f t="shared" si="11"/>
        <v>Monday</v>
      </c>
      <c r="S135" s="22">
        <f t="shared" si="10"/>
        <v>0</v>
      </c>
      <c r="AP135" s="114"/>
    </row>
    <row r="136" spans="1:42" s="22" customFormat="1" x14ac:dyDescent="0.3">
      <c r="A136" s="114"/>
      <c r="B136" s="114"/>
      <c r="C136" s="114"/>
      <c r="D136" s="114"/>
      <c r="E136" s="114"/>
      <c r="F136" s="114"/>
      <c r="G136" s="114"/>
      <c r="H136" s="114"/>
      <c r="I136" s="114"/>
      <c r="J136" s="114"/>
      <c r="Q136" s="201">
        <f t="shared" si="12"/>
        <v>122</v>
      </c>
      <c r="R136" s="22" t="str">
        <f t="shared" si="11"/>
        <v>Tuesday</v>
      </c>
      <c r="S136" s="22">
        <f t="shared" si="10"/>
        <v>0</v>
      </c>
      <c r="AP136" s="114"/>
    </row>
    <row r="137" spans="1:42" s="22" customFormat="1" x14ac:dyDescent="0.3">
      <c r="A137" s="114"/>
      <c r="B137" s="114"/>
      <c r="C137" s="114"/>
      <c r="D137" s="114"/>
      <c r="E137" s="114"/>
      <c r="F137" s="114"/>
      <c r="G137" s="114"/>
      <c r="H137" s="114"/>
      <c r="I137" s="114"/>
      <c r="J137" s="114"/>
      <c r="Q137" s="201">
        <f t="shared" si="12"/>
        <v>123</v>
      </c>
      <c r="R137" s="22" t="str">
        <f t="shared" si="11"/>
        <v>Wednesday</v>
      </c>
      <c r="S137" s="22">
        <f t="shared" si="10"/>
        <v>0</v>
      </c>
      <c r="AP137" s="114"/>
    </row>
    <row r="138" spans="1:42" s="22" customFormat="1" x14ac:dyDescent="0.3">
      <c r="A138" s="114"/>
      <c r="B138" s="114"/>
      <c r="C138" s="114"/>
      <c r="D138" s="114"/>
      <c r="E138" s="114"/>
      <c r="F138" s="114"/>
      <c r="G138" s="114"/>
      <c r="H138" s="114"/>
      <c r="I138" s="114"/>
      <c r="J138" s="114"/>
      <c r="Q138" s="201">
        <f t="shared" si="12"/>
        <v>124</v>
      </c>
      <c r="R138" s="22" t="str">
        <f t="shared" si="11"/>
        <v>Thursday</v>
      </c>
      <c r="S138" s="22">
        <f t="shared" ref="S138:S201" si="13">HLOOKUP(R138,$A$5:$G$7,3,FALSE)</f>
        <v>0</v>
      </c>
      <c r="AP138" s="114"/>
    </row>
    <row r="139" spans="1:42" s="22" customFormat="1" x14ac:dyDescent="0.3">
      <c r="A139" s="114"/>
      <c r="B139" s="114"/>
      <c r="C139" s="114"/>
      <c r="D139" s="114"/>
      <c r="E139" s="114"/>
      <c r="F139" s="114"/>
      <c r="G139" s="114"/>
      <c r="H139" s="114"/>
      <c r="I139" s="114"/>
      <c r="J139" s="114"/>
      <c r="Q139" s="201">
        <f t="shared" si="12"/>
        <v>125</v>
      </c>
      <c r="R139" s="22" t="str">
        <f t="shared" si="11"/>
        <v>Friday</v>
      </c>
      <c r="S139" s="22">
        <f t="shared" si="13"/>
        <v>0</v>
      </c>
      <c r="AP139" s="114"/>
    </row>
    <row r="140" spans="1:42" s="22" customFormat="1" x14ac:dyDescent="0.3">
      <c r="A140" s="114"/>
      <c r="B140" s="114"/>
      <c r="C140" s="114"/>
      <c r="D140" s="114"/>
      <c r="E140" s="114"/>
      <c r="F140" s="114"/>
      <c r="G140" s="114"/>
      <c r="H140" s="114"/>
      <c r="I140" s="114"/>
      <c r="J140" s="114"/>
      <c r="Q140" s="201">
        <f t="shared" si="12"/>
        <v>126</v>
      </c>
      <c r="R140" s="22" t="str">
        <f t="shared" si="11"/>
        <v>Saturday</v>
      </c>
      <c r="S140" s="22">
        <f t="shared" si="13"/>
        <v>0</v>
      </c>
      <c r="AP140" s="114"/>
    </row>
    <row r="141" spans="1:42" s="22" customFormat="1" x14ac:dyDescent="0.3">
      <c r="A141" s="114"/>
      <c r="B141" s="114"/>
      <c r="C141" s="114"/>
      <c r="D141" s="114"/>
      <c r="E141" s="114"/>
      <c r="F141" s="114"/>
      <c r="G141" s="114"/>
      <c r="H141" s="114"/>
      <c r="I141" s="114"/>
      <c r="J141" s="114"/>
      <c r="Q141" s="201">
        <f t="shared" si="12"/>
        <v>127</v>
      </c>
      <c r="R141" s="22" t="str">
        <f t="shared" si="11"/>
        <v>Sunday</v>
      </c>
      <c r="S141" s="22">
        <f t="shared" si="13"/>
        <v>0</v>
      </c>
      <c r="AP141" s="114"/>
    </row>
    <row r="142" spans="1:42" s="22" customFormat="1" x14ac:dyDescent="0.3">
      <c r="A142" s="114"/>
      <c r="B142" s="114"/>
      <c r="C142" s="114"/>
      <c r="D142" s="114"/>
      <c r="E142" s="114"/>
      <c r="F142" s="114"/>
      <c r="G142" s="114"/>
      <c r="H142" s="114"/>
      <c r="I142" s="114"/>
      <c r="J142" s="114"/>
      <c r="Q142" s="201">
        <f t="shared" si="12"/>
        <v>128</v>
      </c>
      <c r="R142" s="22" t="str">
        <f t="shared" ref="R142:R207" si="14">TEXT(Q142,"dddd")</f>
        <v>Monday</v>
      </c>
      <c r="S142" s="22">
        <f t="shared" si="13"/>
        <v>0</v>
      </c>
      <c r="AP142" s="114"/>
    </row>
    <row r="143" spans="1:42" s="22" customFormat="1" x14ac:dyDescent="0.3">
      <c r="A143" s="114"/>
      <c r="B143" s="114"/>
      <c r="C143" s="114"/>
      <c r="D143" s="114"/>
      <c r="E143" s="114"/>
      <c r="F143" s="114"/>
      <c r="G143" s="114"/>
      <c r="H143" s="114"/>
      <c r="I143" s="114"/>
      <c r="J143" s="114"/>
      <c r="Q143" s="201">
        <f t="shared" ref="Q143:Q208" si="15">Q142+1</f>
        <v>129</v>
      </c>
      <c r="R143" s="22" t="str">
        <f t="shared" si="14"/>
        <v>Tuesday</v>
      </c>
      <c r="S143" s="22">
        <f t="shared" si="13"/>
        <v>0</v>
      </c>
      <c r="AP143" s="114"/>
    </row>
    <row r="144" spans="1:42" s="22" customFormat="1" x14ac:dyDescent="0.3">
      <c r="A144" s="114"/>
      <c r="B144" s="114"/>
      <c r="C144" s="114"/>
      <c r="D144" s="114"/>
      <c r="E144" s="114"/>
      <c r="F144" s="114"/>
      <c r="G144" s="114"/>
      <c r="H144" s="114"/>
      <c r="I144" s="114"/>
      <c r="J144" s="114"/>
      <c r="Q144" s="201">
        <f t="shared" si="15"/>
        <v>130</v>
      </c>
      <c r="R144" s="22" t="str">
        <f t="shared" si="14"/>
        <v>Wednesday</v>
      </c>
      <c r="S144" s="22">
        <f t="shared" si="13"/>
        <v>0</v>
      </c>
      <c r="AP144" s="114"/>
    </row>
    <row r="145" spans="1:42" s="22" customFormat="1" x14ac:dyDescent="0.3">
      <c r="A145" s="114"/>
      <c r="B145" s="114"/>
      <c r="C145" s="114"/>
      <c r="D145" s="114"/>
      <c r="E145" s="114"/>
      <c r="F145" s="114"/>
      <c r="G145" s="114"/>
      <c r="H145" s="114"/>
      <c r="I145" s="114"/>
      <c r="J145" s="114"/>
      <c r="Q145" s="201">
        <f t="shared" si="15"/>
        <v>131</v>
      </c>
      <c r="R145" s="22" t="str">
        <f t="shared" si="14"/>
        <v>Thursday</v>
      </c>
      <c r="S145" s="22">
        <f t="shared" si="13"/>
        <v>0</v>
      </c>
      <c r="AP145" s="114"/>
    </row>
    <row r="146" spans="1:42" s="22" customFormat="1" x14ac:dyDescent="0.3">
      <c r="A146" s="114"/>
      <c r="B146" s="114"/>
      <c r="C146" s="114"/>
      <c r="D146" s="114"/>
      <c r="E146" s="114"/>
      <c r="F146" s="114"/>
      <c r="G146" s="114"/>
      <c r="H146" s="114"/>
      <c r="I146" s="114"/>
      <c r="J146" s="114"/>
      <c r="Q146" s="201">
        <f t="shared" si="15"/>
        <v>132</v>
      </c>
      <c r="R146" s="22" t="str">
        <f t="shared" si="14"/>
        <v>Friday</v>
      </c>
      <c r="S146" s="22">
        <f t="shared" si="13"/>
        <v>0</v>
      </c>
      <c r="AP146" s="114"/>
    </row>
    <row r="147" spans="1:42" s="22" customFormat="1" x14ac:dyDescent="0.3">
      <c r="A147" s="114"/>
      <c r="B147" s="114"/>
      <c r="C147" s="114"/>
      <c r="D147" s="114"/>
      <c r="E147" s="114"/>
      <c r="F147" s="114"/>
      <c r="G147" s="114"/>
      <c r="H147" s="114"/>
      <c r="I147" s="114"/>
      <c r="J147" s="114"/>
      <c r="Q147" s="201">
        <f t="shared" si="15"/>
        <v>133</v>
      </c>
      <c r="R147" s="22" t="str">
        <f t="shared" si="14"/>
        <v>Saturday</v>
      </c>
      <c r="S147" s="22">
        <f t="shared" si="13"/>
        <v>0</v>
      </c>
      <c r="AP147" s="114"/>
    </row>
    <row r="148" spans="1:42" s="22" customFormat="1" x14ac:dyDescent="0.3">
      <c r="A148" s="114"/>
      <c r="B148" s="114"/>
      <c r="C148" s="114"/>
      <c r="D148" s="114"/>
      <c r="E148" s="114"/>
      <c r="F148" s="114"/>
      <c r="G148" s="114"/>
      <c r="H148" s="114"/>
      <c r="I148" s="114"/>
      <c r="J148" s="114"/>
      <c r="Q148" s="201">
        <f t="shared" si="15"/>
        <v>134</v>
      </c>
      <c r="R148" s="22" t="str">
        <f t="shared" si="14"/>
        <v>Sunday</v>
      </c>
      <c r="S148" s="22">
        <f t="shared" si="13"/>
        <v>0</v>
      </c>
      <c r="AP148" s="114"/>
    </row>
    <row r="149" spans="1:42" s="22" customFormat="1" x14ac:dyDescent="0.3">
      <c r="A149" s="114"/>
      <c r="B149" s="114"/>
      <c r="C149" s="114"/>
      <c r="D149" s="114"/>
      <c r="E149" s="114"/>
      <c r="F149" s="114"/>
      <c r="G149" s="114"/>
      <c r="H149" s="114"/>
      <c r="I149" s="114"/>
      <c r="J149" s="114"/>
      <c r="Q149" s="201">
        <f t="shared" si="15"/>
        <v>135</v>
      </c>
      <c r="R149" s="22" t="str">
        <f t="shared" si="14"/>
        <v>Monday</v>
      </c>
      <c r="S149" s="22">
        <f t="shared" si="13"/>
        <v>0</v>
      </c>
      <c r="AP149" s="114"/>
    </row>
    <row r="150" spans="1:42" s="22" customFormat="1" x14ac:dyDescent="0.3">
      <c r="A150" s="114"/>
      <c r="B150" s="114"/>
      <c r="C150" s="114"/>
      <c r="D150" s="114"/>
      <c r="E150" s="114"/>
      <c r="F150" s="114"/>
      <c r="G150" s="114"/>
      <c r="H150" s="114"/>
      <c r="I150" s="114"/>
      <c r="J150" s="114"/>
      <c r="Q150" s="201">
        <f t="shared" si="15"/>
        <v>136</v>
      </c>
      <c r="R150" s="22" t="str">
        <f t="shared" si="14"/>
        <v>Tuesday</v>
      </c>
      <c r="S150" s="22">
        <f t="shared" si="13"/>
        <v>0</v>
      </c>
      <c r="AP150" s="114"/>
    </row>
    <row r="151" spans="1:42" s="22" customFormat="1" x14ac:dyDescent="0.3">
      <c r="A151" s="114"/>
      <c r="B151" s="114"/>
      <c r="C151" s="114"/>
      <c r="D151" s="114"/>
      <c r="E151" s="114"/>
      <c r="F151" s="114"/>
      <c r="G151" s="114"/>
      <c r="H151" s="114"/>
      <c r="I151" s="114"/>
      <c r="J151" s="114"/>
      <c r="Q151" s="201">
        <f t="shared" si="15"/>
        <v>137</v>
      </c>
      <c r="R151" s="22" t="str">
        <f t="shared" si="14"/>
        <v>Wednesday</v>
      </c>
      <c r="S151" s="22">
        <f t="shared" si="13"/>
        <v>0</v>
      </c>
      <c r="AP151" s="114"/>
    </row>
    <row r="152" spans="1:42" s="22" customFormat="1" x14ac:dyDescent="0.3">
      <c r="A152" s="114"/>
      <c r="B152" s="114"/>
      <c r="C152" s="114"/>
      <c r="D152" s="114"/>
      <c r="E152" s="114"/>
      <c r="F152" s="114"/>
      <c r="G152" s="114"/>
      <c r="H152" s="114"/>
      <c r="I152" s="114"/>
      <c r="J152" s="114"/>
      <c r="Q152" s="201">
        <f t="shared" si="15"/>
        <v>138</v>
      </c>
      <c r="R152" s="22" t="str">
        <f t="shared" si="14"/>
        <v>Thursday</v>
      </c>
      <c r="S152" s="22">
        <f t="shared" si="13"/>
        <v>0</v>
      </c>
      <c r="AP152" s="114"/>
    </row>
    <row r="153" spans="1:42" s="22" customFormat="1" x14ac:dyDescent="0.3">
      <c r="A153" s="114"/>
      <c r="B153" s="114"/>
      <c r="C153" s="114"/>
      <c r="D153" s="114"/>
      <c r="E153" s="114"/>
      <c r="F153" s="114"/>
      <c r="G153" s="114"/>
      <c r="H153" s="114"/>
      <c r="I153" s="114"/>
      <c r="J153" s="114"/>
      <c r="Q153" s="201">
        <f t="shared" si="15"/>
        <v>139</v>
      </c>
      <c r="R153" s="22" t="str">
        <f t="shared" si="14"/>
        <v>Friday</v>
      </c>
      <c r="S153" s="22">
        <f t="shared" si="13"/>
        <v>0</v>
      </c>
      <c r="AP153" s="114"/>
    </row>
    <row r="154" spans="1:42" s="22" customFormat="1" x14ac:dyDescent="0.3">
      <c r="A154" s="114"/>
      <c r="B154" s="114"/>
      <c r="C154" s="114"/>
      <c r="D154" s="114"/>
      <c r="E154" s="114"/>
      <c r="F154" s="114"/>
      <c r="G154" s="114"/>
      <c r="H154" s="114"/>
      <c r="I154" s="114"/>
      <c r="J154" s="114"/>
      <c r="Q154" s="201">
        <f t="shared" si="15"/>
        <v>140</v>
      </c>
      <c r="R154" s="22" t="str">
        <f t="shared" si="14"/>
        <v>Saturday</v>
      </c>
      <c r="S154" s="22">
        <f t="shared" si="13"/>
        <v>0</v>
      </c>
      <c r="AP154" s="114"/>
    </row>
    <row r="155" spans="1:42" s="22" customFormat="1" x14ac:dyDescent="0.3">
      <c r="A155" s="114"/>
      <c r="B155" s="114"/>
      <c r="C155" s="114"/>
      <c r="D155" s="114"/>
      <c r="E155" s="114"/>
      <c r="F155" s="114"/>
      <c r="G155" s="114"/>
      <c r="H155" s="114"/>
      <c r="I155" s="114"/>
      <c r="J155" s="114"/>
      <c r="Q155" s="201">
        <f t="shared" si="15"/>
        <v>141</v>
      </c>
      <c r="R155" s="22" t="str">
        <f t="shared" si="14"/>
        <v>Sunday</v>
      </c>
      <c r="S155" s="22">
        <f t="shared" si="13"/>
        <v>0</v>
      </c>
      <c r="AP155" s="114"/>
    </row>
    <row r="156" spans="1:42" s="22" customFormat="1" x14ac:dyDescent="0.3">
      <c r="A156" s="114"/>
      <c r="B156" s="114"/>
      <c r="C156" s="114"/>
      <c r="D156" s="114"/>
      <c r="E156" s="114"/>
      <c r="F156" s="114"/>
      <c r="G156" s="114"/>
      <c r="H156" s="114"/>
      <c r="I156" s="114"/>
      <c r="J156" s="114"/>
      <c r="Q156" s="201">
        <f t="shared" si="15"/>
        <v>142</v>
      </c>
      <c r="R156" s="22" t="str">
        <f t="shared" si="14"/>
        <v>Monday</v>
      </c>
      <c r="S156" s="22">
        <f t="shared" si="13"/>
        <v>0</v>
      </c>
      <c r="AP156" s="114"/>
    </row>
    <row r="157" spans="1:42" s="22" customFormat="1" x14ac:dyDescent="0.3">
      <c r="A157" s="114"/>
      <c r="B157" s="114"/>
      <c r="C157" s="114"/>
      <c r="D157" s="114"/>
      <c r="E157" s="114"/>
      <c r="F157" s="114"/>
      <c r="G157" s="114"/>
      <c r="H157" s="114"/>
      <c r="I157" s="114"/>
      <c r="J157" s="114"/>
      <c r="Q157" s="201">
        <f t="shared" si="15"/>
        <v>143</v>
      </c>
      <c r="R157" s="22" t="str">
        <f t="shared" si="14"/>
        <v>Tuesday</v>
      </c>
      <c r="S157" s="22">
        <f t="shared" si="13"/>
        <v>0</v>
      </c>
      <c r="AP157" s="114"/>
    </row>
    <row r="158" spans="1:42" s="22" customFormat="1" x14ac:dyDescent="0.3">
      <c r="A158" s="114"/>
      <c r="B158" s="114"/>
      <c r="C158" s="114"/>
      <c r="D158" s="114"/>
      <c r="E158" s="114"/>
      <c r="F158" s="114"/>
      <c r="G158" s="114"/>
      <c r="H158" s="114"/>
      <c r="I158" s="114"/>
      <c r="J158" s="114"/>
      <c r="Q158" s="201">
        <f t="shared" si="15"/>
        <v>144</v>
      </c>
      <c r="R158" s="22" t="str">
        <f t="shared" si="14"/>
        <v>Wednesday</v>
      </c>
      <c r="S158" s="22">
        <f t="shared" si="13"/>
        <v>0</v>
      </c>
      <c r="AP158" s="114"/>
    </row>
    <row r="159" spans="1:42" s="22" customFormat="1" x14ac:dyDescent="0.3">
      <c r="A159" s="114"/>
      <c r="B159" s="114"/>
      <c r="C159" s="114"/>
      <c r="D159" s="114"/>
      <c r="E159" s="114"/>
      <c r="F159" s="114"/>
      <c r="G159" s="114"/>
      <c r="H159" s="114"/>
      <c r="I159" s="114"/>
      <c r="J159" s="114"/>
      <c r="Q159" s="201">
        <f t="shared" si="15"/>
        <v>145</v>
      </c>
      <c r="R159" s="22" t="str">
        <f t="shared" si="14"/>
        <v>Thursday</v>
      </c>
      <c r="S159" s="22">
        <f t="shared" si="13"/>
        <v>0</v>
      </c>
      <c r="AP159" s="114"/>
    </row>
    <row r="160" spans="1:42" s="22" customFormat="1" x14ac:dyDescent="0.3">
      <c r="A160" s="114"/>
      <c r="B160" s="114"/>
      <c r="C160" s="114"/>
      <c r="D160" s="114"/>
      <c r="E160" s="114"/>
      <c r="F160" s="114"/>
      <c r="G160" s="114"/>
      <c r="H160" s="114"/>
      <c r="I160" s="114"/>
      <c r="J160" s="114"/>
      <c r="Q160" s="201">
        <f t="shared" si="15"/>
        <v>146</v>
      </c>
      <c r="R160" s="22" t="str">
        <f t="shared" si="14"/>
        <v>Friday</v>
      </c>
      <c r="S160" s="22">
        <f t="shared" si="13"/>
        <v>0</v>
      </c>
      <c r="AP160" s="114"/>
    </row>
    <row r="161" spans="1:42" s="22" customFormat="1" x14ac:dyDescent="0.3">
      <c r="A161" s="114"/>
      <c r="B161" s="114"/>
      <c r="C161" s="114"/>
      <c r="D161" s="114"/>
      <c r="E161" s="114"/>
      <c r="F161" s="114"/>
      <c r="G161" s="114"/>
      <c r="H161" s="114"/>
      <c r="I161" s="114"/>
      <c r="J161" s="114"/>
      <c r="Q161" s="201">
        <f t="shared" si="15"/>
        <v>147</v>
      </c>
      <c r="R161" s="22" t="str">
        <f t="shared" si="14"/>
        <v>Saturday</v>
      </c>
      <c r="S161" s="22">
        <f t="shared" si="13"/>
        <v>0</v>
      </c>
      <c r="AP161" s="114"/>
    </row>
    <row r="162" spans="1:42" s="22" customFormat="1" x14ac:dyDescent="0.3">
      <c r="A162" s="114"/>
      <c r="B162" s="114"/>
      <c r="C162" s="114"/>
      <c r="D162" s="114"/>
      <c r="E162" s="114"/>
      <c r="F162" s="114"/>
      <c r="G162" s="114"/>
      <c r="H162" s="114"/>
      <c r="I162" s="114"/>
      <c r="J162" s="114"/>
      <c r="Q162" s="201">
        <f t="shared" si="15"/>
        <v>148</v>
      </c>
      <c r="R162" s="22" t="str">
        <f t="shared" si="14"/>
        <v>Sunday</v>
      </c>
      <c r="S162" s="22">
        <f t="shared" si="13"/>
        <v>0</v>
      </c>
      <c r="AP162" s="114"/>
    </row>
    <row r="163" spans="1:42" s="22" customFormat="1" x14ac:dyDescent="0.3">
      <c r="A163" s="114"/>
      <c r="B163" s="114"/>
      <c r="C163" s="114"/>
      <c r="D163" s="114"/>
      <c r="E163" s="114"/>
      <c r="F163" s="114"/>
      <c r="G163" s="114"/>
      <c r="H163" s="114"/>
      <c r="I163" s="114"/>
      <c r="J163" s="114"/>
      <c r="Q163" s="201">
        <f t="shared" si="15"/>
        <v>149</v>
      </c>
      <c r="R163" s="22" t="str">
        <f t="shared" si="14"/>
        <v>Monday</v>
      </c>
      <c r="S163" s="22">
        <f t="shared" si="13"/>
        <v>0</v>
      </c>
      <c r="AP163" s="114"/>
    </row>
    <row r="164" spans="1:42" s="22" customFormat="1" x14ac:dyDescent="0.3">
      <c r="A164" s="114"/>
      <c r="B164" s="114"/>
      <c r="C164" s="114"/>
      <c r="D164" s="114"/>
      <c r="E164" s="114"/>
      <c r="F164" s="114"/>
      <c r="G164" s="114"/>
      <c r="H164" s="114"/>
      <c r="I164" s="114"/>
      <c r="J164" s="114"/>
      <c r="Q164" s="201">
        <f t="shared" si="15"/>
        <v>150</v>
      </c>
      <c r="R164" s="22" t="str">
        <f t="shared" si="14"/>
        <v>Tuesday</v>
      </c>
      <c r="S164" s="22">
        <f t="shared" si="13"/>
        <v>0</v>
      </c>
      <c r="AP164" s="114"/>
    </row>
    <row r="165" spans="1:42" s="22" customFormat="1" x14ac:dyDescent="0.3">
      <c r="A165" s="114"/>
      <c r="B165" s="114"/>
      <c r="C165" s="114"/>
      <c r="D165" s="114"/>
      <c r="E165" s="114"/>
      <c r="F165" s="114"/>
      <c r="G165" s="114"/>
      <c r="H165" s="114"/>
      <c r="I165" s="114"/>
      <c r="J165" s="114"/>
      <c r="Q165" s="201">
        <f>D14</f>
        <v>123</v>
      </c>
      <c r="S165" s="22">
        <f>SUM(S134:S164)</f>
        <v>0</v>
      </c>
      <c r="AP165" s="114"/>
    </row>
    <row r="166" spans="1:42" s="22" customFormat="1" x14ac:dyDescent="0.3">
      <c r="A166" s="114"/>
      <c r="B166" s="114"/>
      <c r="C166" s="114"/>
      <c r="D166" s="114"/>
      <c r="E166" s="114"/>
      <c r="F166" s="114"/>
      <c r="G166" s="114"/>
      <c r="H166" s="114"/>
      <c r="I166" s="114"/>
      <c r="J166" s="114"/>
      <c r="Q166" s="201">
        <f>Q164+1</f>
        <v>151</v>
      </c>
      <c r="R166" s="22" t="str">
        <f t="shared" si="14"/>
        <v>Wednesday</v>
      </c>
      <c r="S166" s="22">
        <f t="shared" si="13"/>
        <v>0</v>
      </c>
      <c r="AP166" s="114"/>
    </row>
    <row r="167" spans="1:42" s="22" customFormat="1" x14ac:dyDescent="0.3">
      <c r="A167" s="114"/>
      <c r="B167" s="114"/>
      <c r="C167" s="114"/>
      <c r="D167" s="114"/>
      <c r="E167" s="114"/>
      <c r="F167" s="114"/>
      <c r="G167" s="114"/>
      <c r="H167" s="114"/>
      <c r="I167" s="114"/>
      <c r="J167" s="114"/>
      <c r="Q167" s="201">
        <f t="shared" si="15"/>
        <v>152</v>
      </c>
      <c r="R167" s="22" t="str">
        <f t="shared" si="14"/>
        <v>Thursday</v>
      </c>
      <c r="S167" s="22">
        <f t="shared" si="13"/>
        <v>0</v>
      </c>
      <c r="AP167" s="114"/>
    </row>
    <row r="168" spans="1:42" s="22" customFormat="1" x14ac:dyDescent="0.3">
      <c r="A168" s="114"/>
      <c r="B168" s="114"/>
      <c r="C168" s="114"/>
      <c r="D168" s="114"/>
      <c r="E168" s="114"/>
      <c r="F168" s="114"/>
      <c r="G168" s="114"/>
      <c r="H168" s="114"/>
      <c r="I168" s="114"/>
      <c r="J168" s="114"/>
      <c r="Q168" s="201">
        <f t="shared" si="15"/>
        <v>153</v>
      </c>
      <c r="R168" s="22" t="str">
        <f t="shared" si="14"/>
        <v>Friday</v>
      </c>
      <c r="S168" s="22">
        <f t="shared" si="13"/>
        <v>0</v>
      </c>
      <c r="AP168" s="114"/>
    </row>
    <row r="169" spans="1:42" s="22" customFormat="1" x14ac:dyDescent="0.3">
      <c r="A169" s="114"/>
      <c r="B169" s="114"/>
      <c r="C169" s="114"/>
      <c r="D169" s="114"/>
      <c r="E169" s="114"/>
      <c r="F169" s="114"/>
      <c r="G169" s="114"/>
      <c r="H169" s="114"/>
      <c r="I169" s="114"/>
      <c r="J169" s="114"/>
      <c r="Q169" s="201">
        <f t="shared" si="15"/>
        <v>154</v>
      </c>
      <c r="R169" s="22" t="str">
        <f t="shared" si="14"/>
        <v>Saturday</v>
      </c>
      <c r="S169" s="22">
        <f t="shared" si="13"/>
        <v>0</v>
      </c>
      <c r="AP169" s="114"/>
    </row>
    <row r="170" spans="1:42" s="22" customFormat="1" x14ac:dyDescent="0.3">
      <c r="A170" s="114"/>
      <c r="B170" s="114"/>
      <c r="C170" s="114"/>
      <c r="D170" s="114"/>
      <c r="E170" s="114"/>
      <c r="F170" s="114"/>
      <c r="G170" s="114"/>
      <c r="H170" s="114"/>
      <c r="I170" s="114"/>
      <c r="J170" s="114"/>
      <c r="Q170" s="201">
        <f t="shared" si="15"/>
        <v>155</v>
      </c>
      <c r="R170" s="22" t="str">
        <f t="shared" si="14"/>
        <v>Sunday</v>
      </c>
      <c r="S170" s="22">
        <f t="shared" si="13"/>
        <v>0</v>
      </c>
      <c r="AP170" s="114"/>
    </row>
    <row r="171" spans="1:42" s="22" customFormat="1" x14ac:dyDescent="0.3">
      <c r="A171" s="114"/>
      <c r="B171" s="114"/>
      <c r="C171" s="114"/>
      <c r="D171" s="114"/>
      <c r="E171" s="114"/>
      <c r="F171" s="114"/>
      <c r="G171" s="114"/>
      <c r="H171" s="114"/>
      <c r="I171" s="114"/>
      <c r="J171" s="114"/>
      <c r="Q171" s="201">
        <f t="shared" si="15"/>
        <v>156</v>
      </c>
      <c r="R171" s="22" t="str">
        <f t="shared" si="14"/>
        <v>Monday</v>
      </c>
      <c r="S171" s="22">
        <f t="shared" si="13"/>
        <v>0</v>
      </c>
      <c r="AP171" s="114"/>
    </row>
    <row r="172" spans="1:42" s="22" customFormat="1" x14ac:dyDescent="0.3">
      <c r="A172" s="114"/>
      <c r="B172" s="114"/>
      <c r="C172" s="114"/>
      <c r="D172" s="114"/>
      <c r="E172" s="114"/>
      <c r="F172" s="114"/>
      <c r="G172" s="114"/>
      <c r="H172" s="114"/>
      <c r="I172" s="114"/>
      <c r="J172" s="114"/>
      <c r="Q172" s="201">
        <f t="shared" si="15"/>
        <v>157</v>
      </c>
      <c r="R172" s="22" t="str">
        <f t="shared" si="14"/>
        <v>Tuesday</v>
      </c>
      <c r="S172" s="22">
        <f t="shared" si="13"/>
        <v>0</v>
      </c>
      <c r="AP172" s="114"/>
    </row>
    <row r="173" spans="1:42" s="22" customFormat="1" x14ac:dyDescent="0.3">
      <c r="A173" s="114"/>
      <c r="B173" s="114"/>
      <c r="C173" s="114"/>
      <c r="D173" s="114"/>
      <c r="E173" s="114"/>
      <c r="F173" s="114"/>
      <c r="G173" s="114"/>
      <c r="H173" s="114"/>
      <c r="I173" s="114"/>
      <c r="J173" s="114"/>
      <c r="Q173" s="201">
        <f t="shared" si="15"/>
        <v>158</v>
      </c>
      <c r="R173" s="22" t="str">
        <f t="shared" si="14"/>
        <v>Wednesday</v>
      </c>
      <c r="S173" s="22">
        <f t="shared" si="13"/>
        <v>0</v>
      </c>
      <c r="AP173" s="114"/>
    </row>
    <row r="174" spans="1:42" s="22" customFormat="1" x14ac:dyDescent="0.3">
      <c r="A174" s="114"/>
      <c r="B174" s="114"/>
      <c r="C174" s="114"/>
      <c r="D174" s="114"/>
      <c r="E174" s="114"/>
      <c r="F174" s="114"/>
      <c r="G174" s="114"/>
      <c r="H174" s="114"/>
      <c r="I174" s="114"/>
      <c r="J174" s="114"/>
      <c r="Q174" s="201">
        <f t="shared" si="15"/>
        <v>159</v>
      </c>
      <c r="R174" s="22" t="str">
        <f t="shared" si="14"/>
        <v>Thursday</v>
      </c>
      <c r="S174" s="22">
        <f t="shared" si="13"/>
        <v>0</v>
      </c>
      <c r="AP174" s="114"/>
    </row>
    <row r="175" spans="1:42" s="22" customFormat="1" x14ac:dyDescent="0.3">
      <c r="A175" s="114"/>
      <c r="B175" s="114"/>
      <c r="C175" s="114"/>
      <c r="D175" s="114"/>
      <c r="E175" s="114"/>
      <c r="F175" s="114"/>
      <c r="G175" s="114"/>
      <c r="H175" s="114"/>
      <c r="I175" s="114"/>
      <c r="J175" s="114"/>
      <c r="Q175" s="201">
        <f t="shared" si="15"/>
        <v>160</v>
      </c>
      <c r="R175" s="22" t="str">
        <f t="shared" si="14"/>
        <v>Friday</v>
      </c>
      <c r="S175" s="22">
        <f t="shared" si="13"/>
        <v>0</v>
      </c>
      <c r="AP175" s="114"/>
    </row>
    <row r="176" spans="1:42" s="22" customFormat="1" x14ac:dyDescent="0.3">
      <c r="A176" s="114"/>
      <c r="B176" s="114"/>
      <c r="C176" s="114"/>
      <c r="D176" s="114"/>
      <c r="E176" s="114"/>
      <c r="F176" s="114"/>
      <c r="G176" s="114"/>
      <c r="H176" s="114"/>
      <c r="I176" s="114"/>
      <c r="J176" s="114"/>
      <c r="Q176" s="201">
        <f t="shared" si="15"/>
        <v>161</v>
      </c>
      <c r="R176" s="22" t="str">
        <f t="shared" si="14"/>
        <v>Saturday</v>
      </c>
      <c r="S176" s="22">
        <f t="shared" si="13"/>
        <v>0</v>
      </c>
      <c r="AP176" s="114"/>
    </row>
    <row r="177" spans="1:42" s="22" customFormat="1" x14ac:dyDescent="0.3">
      <c r="A177" s="114"/>
      <c r="B177" s="114"/>
      <c r="C177" s="114"/>
      <c r="D177" s="114"/>
      <c r="E177" s="114"/>
      <c r="F177" s="114"/>
      <c r="G177" s="114"/>
      <c r="H177" s="114"/>
      <c r="I177" s="114"/>
      <c r="J177" s="114"/>
      <c r="Q177" s="201">
        <f t="shared" si="15"/>
        <v>162</v>
      </c>
      <c r="R177" s="22" t="str">
        <f t="shared" si="14"/>
        <v>Sunday</v>
      </c>
      <c r="S177" s="22">
        <f t="shared" si="13"/>
        <v>0</v>
      </c>
      <c r="AP177" s="114"/>
    </row>
    <row r="178" spans="1:42" s="22" customFormat="1" x14ac:dyDescent="0.3">
      <c r="A178" s="114"/>
      <c r="B178" s="114"/>
      <c r="C178" s="114"/>
      <c r="D178" s="114"/>
      <c r="E178" s="114"/>
      <c r="F178" s="114"/>
      <c r="G178" s="114"/>
      <c r="H178" s="114"/>
      <c r="I178" s="114"/>
      <c r="J178" s="114"/>
      <c r="Q178" s="201">
        <f t="shared" si="15"/>
        <v>163</v>
      </c>
      <c r="R178" s="22" t="str">
        <f t="shared" si="14"/>
        <v>Monday</v>
      </c>
      <c r="S178" s="22">
        <f t="shared" si="13"/>
        <v>0</v>
      </c>
      <c r="AP178" s="114"/>
    </row>
    <row r="179" spans="1:42" s="22" customFormat="1" x14ac:dyDescent="0.3">
      <c r="A179" s="114"/>
      <c r="B179" s="114"/>
      <c r="C179" s="114"/>
      <c r="D179" s="114"/>
      <c r="E179" s="114"/>
      <c r="F179" s="114"/>
      <c r="G179" s="114"/>
      <c r="H179" s="114"/>
      <c r="I179" s="114"/>
      <c r="J179" s="114"/>
      <c r="Q179" s="201">
        <f t="shared" si="15"/>
        <v>164</v>
      </c>
      <c r="R179" s="22" t="str">
        <f t="shared" si="14"/>
        <v>Tuesday</v>
      </c>
      <c r="S179" s="22">
        <f t="shared" si="13"/>
        <v>0</v>
      </c>
      <c r="AP179" s="114"/>
    </row>
    <row r="180" spans="1:42" s="22" customFormat="1" x14ac:dyDescent="0.3">
      <c r="A180" s="114"/>
      <c r="B180" s="114"/>
      <c r="C180" s="114"/>
      <c r="D180" s="114"/>
      <c r="E180" s="114"/>
      <c r="F180" s="114"/>
      <c r="G180" s="114"/>
      <c r="H180" s="114"/>
      <c r="I180" s="114"/>
      <c r="J180" s="114"/>
      <c r="Q180" s="201">
        <f t="shared" si="15"/>
        <v>165</v>
      </c>
      <c r="R180" s="22" t="str">
        <f t="shared" si="14"/>
        <v>Wednesday</v>
      </c>
      <c r="S180" s="22">
        <f t="shared" si="13"/>
        <v>0</v>
      </c>
      <c r="AP180" s="114"/>
    </row>
    <row r="181" spans="1:42" s="22" customFormat="1" x14ac:dyDescent="0.3">
      <c r="A181" s="114"/>
      <c r="B181" s="114"/>
      <c r="C181" s="114"/>
      <c r="D181" s="114"/>
      <c r="E181" s="114"/>
      <c r="F181" s="114"/>
      <c r="G181" s="114"/>
      <c r="H181" s="114"/>
      <c r="I181" s="114"/>
      <c r="J181" s="114"/>
      <c r="Q181" s="201">
        <f t="shared" si="15"/>
        <v>166</v>
      </c>
      <c r="R181" s="22" t="str">
        <f t="shared" si="14"/>
        <v>Thursday</v>
      </c>
      <c r="S181" s="22">
        <f t="shared" si="13"/>
        <v>0</v>
      </c>
      <c r="AP181" s="114"/>
    </row>
    <row r="182" spans="1:42" s="22" customFormat="1" x14ac:dyDescent="0.3">
      <c r="A182" s="114"/>
      <c r="B182" s="114"/>
      <c r="C182" s="114"/>
      <c r="D182" s="114"/>
      <c r="E182" s="114"/>
      <c r="F182" s="114"/>
      <c r="G182" s="114"/>
      <c r="H182" s="114"/>
      <c r="I182" s="114"/>
      <c r="J182" s="114"/>
      <c r="Q182" s="201">
        <f t="shared" si="15"/>
        <v>167</v>
      </c>
      <c r="R182" s="22" t="str">
        <f t="shared" si="14"/>
        <v>Friday</v>
      </c>
      <c r="S182" s="22">
        <f t="shared" si="13"/>
        <v>0</v>
      </c>
      <c r="AP182" s="114"/>
    </row>
    <row r="183" spans="1:42" s="22" customFormat="1" x14ac:dyDescent="0.3">
      <c r="A183" s="114"/>
      <c r="B183" s="114"/>
      <c r="C183" s="114"/>
      <c r="D183" s="114"/>
      <c r="E183" s="114"/>
      <c r="F183" s="114"/>
      <c r="G183" s="114"/>
      <c r="H183" s="114"/>
      <c r="I183" s="114"/>
      <c r="J183" s="114"/>
      <c r="Q183" s="201">
        <f t="shared" si="15"/>
        <v>168</v>
      </c>
      <c r="R183" s="22" t="str">
        <f t="shared" si="14"/>
        <v>Saturday</v>
      </c>
      <c r="S183" s="22">
        <f t="shared" si="13"/>
        <v>0</v>
      </c>
      <c r="AP183" s="114"/>
    </row>
    <row r="184" spans="1:42" s="22" customFormat="1" x14ac:dyDescent="0.3">
      <c r="A184" s="114"/>
      <c r="B184" s="114"/>
      <c r="C184" s="114"/>
      <c r="D184" s="114"/>
      <c r="E184" s="114"/>
      <c r="F184" s="114"/>
      <c r="G184" s="114"/>
      <c r="H184" s="114"/>
      <c r="I184" s="114"/>
      <c r="J184" s="114"/>
      <c r="Q184" s="201">
        <f t="shared" si="15"/>
        <v>169</v>
      </c>
      <c r="R184" s="22" t="str">
        <f t="shared" si="14"/>
        <v>Sunday</v>
      </c>
      <c r="S184" s="22">
        <f t="shared" si="13"/>
        <v>0</v>
      </c>
      <c r="AP184" s="114"/>
    </row>
    <row r="185" spans="1:42" s="22" customFormat="1" x14ac:dyDescent="0.3">
      <c r="A185" s="114"/>
      <c r="B185" s="114"/>
      <c r="C185" s="114"/>
      <c r="D185" s="114"/>
      <c r="E185" s="114"/>
      <c r="F185" s="114"/>
      <c r="G185" s="114"/>
      <c r="H185" s="114"/>
      <c r="I185" s="114"/>
      <c r="J185" s="114"/>
      <c r="Q185" s="201">
        <f t="shared" si="15"/>
        <v>170</v>
      </c>
      <c r="R185" s="22" t="str">
        <f t="shared" si="14"/>
        <v>Monday</v>
      </c>
      <c r="S185" s="22">
        <f t="shared" si="13"/>
        <v>0</v>
      </c>
      <c r="AP185" s="114"/>
    </row>
    <row r="186" spans="1:42" s="22" customFormat="1" x14ac:dyDescent="0.3">
      <c r="A186" s="114"/>
      <c r="B186" s="114"/>
      <c r="C186" s="114"/>
      <c r="D186" s="114"/>
      <c r="E186" s="114"/>
      <c r="F186" s="114"/>
      <c r="G186" s="114"/>
      <c r="H186" s="114"/>
      <c r="I186" s="114"/>
      <c r="J186" s="114"/>
      <c r="Q186" s="201">
        <f t="shared" si="15"/>
        <v>171</v>
      </c>
      <c r="R186" s="22" t="str">
        <f t="shared" si="14"/>
        <v>Tuesday</v>
      </c>
      <c r="S186" s="22">
        <f t="shared" si="13"/>
        <v>0</v>
      </c>
      <c r="AP186" s="114"/>
    </row>
    <row r="187" spans="1:42" s="22" customFormat="1" x14ac:dyDescent="0.3">
      <c r="A187" s="114"/>
      <c r="B187" s="114"/>
      <c r="C187" s="114"/>
      <c r="D187" s="114"/>
      <c r="E187" s="114"/>
      <c r="F187" s="114"/>
      <c r="G187" s="114"/>
      <c r="H187" s="114"/>
      <c r="I187" s="114"/>
      <c r="J187" s="114"/>
      <c r="Q187" s="201">
        <f t="shared" si="15"/>
        <v>172</v>
      </c>
      <c r="R187" s="22" t="str">
        <f t="shared" si="14"/>
        <v>Wednesday</v>
      </c>
      <c r="S187" s="22">
        <f t="shared" si="13"/>
        <v>0</v>
      </c>
      <c r="AP187" s="114"/>
    </row>
    <row r="188" spans="1:42" s="22" customFormat="1" x14ac:dyDescent="0.3">
      <c r="A188" s="114"/>
      <c r="B188" s="114"/>
      <c r="C188" s="114"/>
      <c r="D188" s="114"/>
      <c r="E188" s="114"/>
      <c r="F188" s="114"/>
      <c r="G188" s="114"/>
      <c r="H188" s="114"/>
      <c r="I188" s="114"/>
      <c r="J188" s="114"/>
      <c r="Q188" s="201">
        <f t="shared" si="15"/>
        <v>173</v>
      </c>
      <c r="R188" s="22" t="str">
        <f t="shared" si="14"/>
        <v>Thursday</v>
      </c>
      <c r="S188" s="22">
        <f t="shared" si="13"/>
        <v>0</v>
      </c>
      <c r="AP188" s="114"/>
    </row>
    <row r="189" spans="1:42" s="22" customFormat="1" x14ac:dyDescent="0.3">
      <c r="A189" s="114"/>
      <c r="B189" s="114"/>
      <c r="C189" s="114"/>
      <c r="D189" s="114"/>
      <c r="E189" s="114"/>
      <c r="F189" s="114"/>
      <c r="G189" s="114"/>
      <c r="H189" s="114"/>
      <c r="I189" s="114"/>
      <c r="J189" s="114"/>
      <c r="Q189" s="201">
        <f t="shared" si="15"/>
        <v>174</v>
      </c>
      <c r="R189" s="22" t="str">
        <f t="shared" si="14"/>
        <v>Friday</v>
      </c>
      <c r="S189" s="22">
        <f t="shared" si="13"/>
        <v>0</v>
      </c>
      <c r="AP189" s="114"/>
    </row>
    <row r="190" spans="1:42" s="22" customFormat="1" x14ac:dyDescent="0.3">
      <c r="A190" s="114"/>
      <c r="B190" s="114"/>
      <c r="C190" s="114"/>
      <c r="D190" s="114"/>
      <c r="E190" s="114"/>
      <c r="F190" s="114"/>
      <c r="G190" s="114"/>
      <c r="H190" s="114"/>
      <c r="I190" s="114"/>
      <c r="J190" s="114"/>
      <c r="Q190" s="201">
        <f t="shared" si="15"/>
        <v>175</v>
      </c>
      <c r="R190" s="22" t="str">
        <f t="shared" si="14"/>
        <v>Saturday</v>
      </c>
      <c r="S190" s="22">
        <f t="shared" si="13"/>
        <v>0</v>
      </c>
      <c r="AP190" s="114"/>
    </row>
    <row r="191" spans="1:42" s="22" customFormat="1" x14ac:dyDescent="0.3">
      <c r="A191" s="114"/>
      <c r="B191" s="114"/>
      <c r="C191" s="114"/>
      <c r="D191" s="114"/>
      <c r="E191" s="114"/>
      <c r="F191" s="114"/>
      <c r="G191" s="114"/>
      <c r="H191" s="114"/>
      <c r="I191" s="114"/>
      <c r="J191" s="114"/>
      <c r="Q191" s="201">
        <f t="shared" si="15"/>
        <v>176</v>
      </c>
      <c r="R191" s="22" t="str">
        <f t="shared" si="14"/>
        <v>Sunday</v>
      </c>
      <c r="S191" s="22">
        <f t="shared" si="13"/>
        <v>0</v>
      </c>
      <c r="AP191" s="114"/>
    </row>
    <row r="192" spans="1:42" s="22" customFormat="1" x14ac:dyDescent="0.3">
      <c r="A192" s="114"/>
      <c r="B192" s="114"/>
      <c r="C192" s="114"/>
      <c r="D192" s="114"/>
      <c r="E192" s="114"/>
      <c r="F192" s="114"/>
      <c r="G192" s="114"/>
      <c r="H192" s="114"/>
      <c r="I192" s="114"/>
      <c r="J192" s="114"/>
      <c r="Q192" s="201">
        <f t="shared" si="15"/>
        <v>177</v>
      </c>
      <c r="R192" s="22" t="str">
        <f t="shared" si="14"/>
        <v>Monday</v>
      </c>
      <c r="S192" s="22">
        <f t="shared" si="13"/>
        <v>0</v>
      </c>
      <c r="AP192" s="114"/>
    </row>
    <row r="193" spans="1:42" s="22" customFormat="1" x14ac:dyDescent="0.3">
      <c r="A193" s="114"/>
      <c r="B193" s="114"/>
      <c r="C193" s="114"/>
      <c r="D193" s="114"/>
      <c r="E193" s="114"/>
      <c r="F193" s="114"/>
      <c r="G193" s="114"/>
      <c r="H193" s="114"/>
      <c r="I193" s="114"/>
      <c r="J193" s="114"/>
      <c r="Q193" s="201">
        <f t="shared" si="15"/>
        <v>178</v>
      </c>
      <c r="R193" s="22" t="str">
        <f t="shared" si="14"/>
        <v>Tuesday</v>
      </c>
      <c r="S193" s="22">
        <f t="shared" si="13"/>
        <v>0</v>
      </c>
      <c r="AP193" s="114"/>
    </row>
    <row r="194" spans="1:42" x14ac:dyDescent="0.3">
      <c r="A194" s="43"/>
      <c r="B194" s="43"/>
      <c r="C194" s="43"/>
      <c r="D194" s="43"/>
      <c r="E194" s="43"/>
      <c r="F194" s="43"/>
      <c r="G194" s="43"/>
      <c r="H194" s="43"/>
      <c r="I194" s="43"/>
      <c r="J194" s="43"/>
      <c r="Q194" s="201">
        <f t="shared" si="15"/>
        <v>179</v>
      </c>
      <c r="R194" s="22" t="str">
        <f t="shared" si="14"/>
        <v>Wednesday</v>
      </c>
      <c r="S194" s="22">
        <f t="shared" si="13"/>
        <v>0</v>
      </c>
    </row>
    <row r="195" spans="1:42" x14ac:dyDescent="0.3">
      <c r="A195" s="43"/>
      <c r="B195" s="43"/>
      <c r="C195" s="43"/>
      <c r="D195" s="43"/>
      <c r="E195" s="43"/>
      <c r="F195" s="43"/>
      <c r="G195" s="43"/>
      <c r="H195" s="43"/>
      <c r="I195" s="43"/>
      <c r="J195" s="43"/>
      <c r="Q195" s="201">
        <f t="shared" si="15"/>
        <v>180</v>
      </c>
      <c r="R195" s="22" t="str">
        <f t="shared" si="14"/>
        <v>Thursday</v>
      </c>
      <c r="S195" s="22">
        <f t="shared" si="13"/>
        <v>0</v>
      </c>
    </row>
    <row r="196" spans="1:42" x14ac:dyDescent="0.3">
      <c r="A196" s="43"/>
      <c r="B196" s="43"/>
      <c r="C196" s="43"/>
      <c r="D196" s="43"/>
      <c r="E196" s="43"/>
      <c r="F196" s="43"/>
      <c r="G196" s="43"/>
      <c r="H196" s="43"/>
      <c r="I196" s="43"/>
      <c r="J196" s="43"/>
      <c r="Q196" s="201">
        <f>D15</f>
        <v>154</v>
      </c>
      <c r="S196" s="22">
        <f>SUM(S166:S195)</f>
        <v>0</v>
      </c>
    </row>
    <row r="197" spans="1:42" x14ac:dyDescent="0.3">
      <c r="A197" s="43"/>
      <c r="B197" s="43"/>
      <c r="C197" s="43"/>
      <c r="D197" s="43"/>
      <c r="E197" s="43"/>
      <c r="F197" s="43"/>
      <c r="G197" s="43"/>
      <c r="H197" s="43"/>
      <c r="I197" s="43"/>
      <c r="J197" s="43"/>
      <c r="Q197" s="201">
        <f>Q195+1</f>
        <v>181</v>
      </c>
      <c r="R197" s="22" t="str">
        <f t="shared" si="14"/>
        <v>Friday</v>
      </c>
      <c r="S197" s="22">
        <f t="shared" si="13"/>
        <v>0</v>
      </c>
    </row>
    <row r="198" spans="1:42" x14ac:dyDescent="0.3">
      <c r="A198" s="43"/>
      <c r="B198" s="43"/>
      <c r="C198" s="43"/>
      <c r="D198" s="43"/>
      <c r="E198" s="43"/>
      <c r="F198" s="43"/>
      <c r="G198" s="43"/>
      <c r="H198" s="43"/>
      <c r="I198" s="43"/>
      <c r="J198" s="43"/>
      <c r="Q198" s="201">
        <f t="shared" si="15"/>
        <v>182</v>
      </c>
      <c r="R198" s="22" t="str">
        <f t="shared" si="14"/>
        <v>Saturday</v>
      </c>
      <c r="S198" s="22">
        <f t="shared" si="13"/>
        <v>0</v>
      </c>
    </row>
    <row r="199" spans="1:42" x14ac:dyDescent="0.3">
      <c r="A199" s="43"/>
      <c r="B199" s="43"/>
      <c r="C199" s="43"/>
      <c r="D199" s="43"/>
      <c r="E199" s="43"/>
      <c r="F199" s="43"/>
      <c r="G199" s="43"/>
      <c r="H199" s="43"/>
      <c r="I199" s="43"/>
      <c r="J199" s="43"/>
      <c r="Q199" s="201">
        <f t="shared" si="15"/>
        <v>183</v>
      </c>
      <c r="R199" s="22" t="str">
        <f t="shared" si="14"/>
        <v>Sunday</v>
      </c>
      <c r="S199" s="22">
        <f t="shared" si="13"/>
        <v>0</v>
      </c>
    </row>
    <row r="200" spans="1:42" x14ac:dyDescent="0.3">
      <c r="A200" s="43"/>
      <c r="B200" s="43"/>
      <c r="C200" s="43"/>
      <c r="D200" s="43"/>
      <c r="E200" s="43"/>
      <c r="F200" s="43"/>
      <c r="G200" s="43"/>
      <c r="H200" s="43"/>
      <c r="I200" s="43"/>
      <c r="J200" s="43"/>
      <c r="Q200" s="201">
        <f t="shared" si="15"/>
        <v>184</v>
      </c>
      <c r="R200" s="22" t="str">
        <f t="shared" si="14"/>
        <v>Monday</v>
      </c>
      <c r="S200" s="22">
        <f t="shared" si="13"/>
        <v>0</v>
      </c>
    </row>
    <row r="201" spans="1:42" x14ac:dyDescent="0.3">
      <c r="A201" s="43"/>
      <c r="B201" s="43"/>
      <c r="C201" s="43"/>
      <c r="D201" s="43"/>
      <c r="E201" s="43"/>
      <c r="F201" s="43"/>
      <c r="G201" s="43"/>
      <c r="H201" s="43"/>
      <c r="I201" s="43"/>
      <c r="J201" s="43"/>
      <c r="Q201" s="201">
        <f t="shared" si="15"/>
        <v>185</v>
      </c>
      <c r="R201" s="22" t="str">
        <f t="shared" si="14"/>
        <v>Tuesday</v>
      </c>
      <c r="S201" s="22">
        <f t="shared" si="13"/>
        <v>0</v>
      </c>
    </row>
    <row r="202" spans="1:42" x14ac:dyDescent="0.3">
      <c r="A202" s="43"/>
      <c r="B202" s="43"/>
      <c r="C202" s="43"/>
      <c r="D202" s="43"/>
      <c r="E202" s="43"/>
      <c r="F202" s="43"/>
      <c r="G202" s="43"/>
      <c r="H202" s="43"/>
      <c r="I202" s="43"/>
      <c r="J202" s="43"/>
      <c r="Q202" s="201">
        <f t="shared" si="15"/>
        <v>186</v>
      </c>
      <c r="R202" s="22" t="str">
        <f t="shared" si="14"/>
        <v>Wednesday</v>
      </c>
      <c r="S202" s="22">
        <f t="shared" ref="S202:S265" si="16">HLOOKUP(R202,$A$5:$G$7,3,FALSE)</f>
        <v>0</v>
      </c>
    </row>
    <row r="203" spans="1:42" x14ac:dyDescent="0.3">
      <c r="A203" s="43"/>
      <c r="B203" s="43"/>
      <c r="C203" s="43"/>
      <c r="D203" s="43"/>
      <c r="E203" s="43"/>
      <c r="F203" s="43"/>
      <c r="G203" s="43"/>
      <c r="H203" s="43"/>
      <c r="I203" s="43"/>
      <c r="J203" s="43"/>
      <c r="Q203" s="201">
        <f t="shared" si="15"/>
        <v>187</v>
      </c>
      <c r="R203" s="22" t="str">
        <f t="shared" si="14"/>
        <v>Thursday</v>
      </c>
      <c r="S203" s="22">
        <f t="shared" si="16"/>
        <v>0</v>
      </c>
    </row>
    <row r="204" spans="1:42" x14ac:dyDescent="0.3">
      <c r="A204" s="43"/>
      <c r="B204" s="43"/>
      <c r="C204" s="43"/>
      <c r="D204" s="43"/>
      <c r="E204" s="43"/>
      <c r="F204" s="43"/>
      <c r="G204" s="43"/>
      <c r="H204" s="43"/>
      <c r="I204" s="43"/>
      <c r="J204" s="43"/>
      <c r="Q204" s="201">
        <f t="shared" si="15"/>
        <v>188</v>
      </c>
      <c r="R204" s="22" t="str">
        <f t="shared" si="14"/>
        <v>Friday</v>
      </c>
      <c r="S204" s="22">
        <f t="shared" si="16"/>
        <v>0</v>
      </c>
    </row>
    <row r="205" spans="1:42" x14ac:dyDescent="0.3">
      <c r="A205" s="43"/>
      <c r="B205" s="43"/>
      <c r="C205" s="43"/>
      <c r="D205" s="43"/>
      <c r="E205" s="43"/>
      <c r="F205" s="43"/>
      <c r="G205" s="43"/>
      <c r="H205" s="43"/>
      <c r="I205" s="43"/>
      <c r="J205" s="43"/>
      <c r="Q205" s="201">
        <f t="shared" si="15"/>
        <v>189</v>
      </c>
      <c r="R205" s="22" t="str">
        <f t="shared" si="14"/>
        <v>Saturday</v>
      </c>
      <c r="S205" s="22">
        <f t="shared" si="16"/>
        <v>0</v>
      </c>
    </row>
    <row r="206" spans="1:42" x14ac:dyDescent="0.3">
      <c r="A206" s="43"/>
      <c r="B206" s="43"/>
      <c r="C206" s="43"/>
      <c r="D206" s="43"/>
      <c r="E206" s="43"/>
      <c r="F206" s="43"/>
      <c r="G206" s="43"/>
      <c r="H206" s="43"/>
      <c r="I206" s="43"/>
      <c r="J206" s="43"/>
      <c r="Q206" s="201">
        <f t="shared" si="15"/>
        <v>190</v>
      </c>
      <c r="R206" s="22" t="str">
        <f t="shared" si="14"/>
        <v>Sunday</v>
      </c>
      <c r="S206" s="22">
        <f t="shared" si="16"/>
        <v>0</v>
      </c>
    </row>
    <row r="207" spans="1:42" x14ac:dyDescent="0.3">
      <c r="A207" s="43"/>
      <c r="B207" s="43"/>
      <c r="C207" s="43"/>
      <c r="D207" s="43"/>
      <c r="E207" s="43"/>
      <c r="F207" s="43"/>
      <c r="G207" s="43"/>
      <c r="H207" s="43"/>
      <c r="I207" s="43"/>
      <c r="J207" s="43"/>
      <c r="Q207" s="201">
        <f t="shared" si="15"/>
        <v>191</v>
      </c>
      <c r="R207" s="22" t="str">
        <f t="shared" si="14"/>
        <v>Monday</v>
      </c>
      <c r="S207" s="22">
        <f t="shared" si="16"/>
        <v>0</v>
      </c>
    </row>
    <row r="208" spans="1:42" x14ac:dyDescent="0.3">
      <c r="A208" s="43"/>
      <c r="B208" s="43"/>
      <c r="C208" s="43"/>
      <c r="D208" s="43"/>
      <c r="E208" s="43"/>
      <c r="F208" s="43"/>
      <c r="G208" s="43"/>
      <c r="H208" s="43"/>
      <c r="I208" s="43"/>
      <c r="J208" s="43"/>
      <c r="Q208" s="201">
        <f t="shared" si="15"/>
        <v>192</v>
      </c>
      <c r="R208" s="22" t="str">
        <f t="shared" ref="R208:R273" si="17">TEXT(Q208,"dddd")</f>
        <v>Tuesday</v>
      </c>
      <c r="S208" s="22">
        <f t="shared" si="16"/>
        <v>0</v>
      </c>
    </row>
    <row r="209" spans="1:19" x14ac:dyDescent="0.3">
      <c r="A209" s="43"/>
      <c r="B209" s="43"/>
      <c r="C209" s="43"/>
      <c r="D209" s="43"/>
      <c r="E209" s="43"/>
      <c r="F209" s="43"/>
      <c r="G209" s="43"/>
      <c r="H209" s="43"/>
      <c r="I209" s="43"/>
      <c r="J209" s="43"/>
      <c r="Q209" s="201">
        <f t="shared" ref="Q209:Q274" si="18">Q208+1</f>
        <v>193</v>
      </c>
      <c r="R209" s="22" t="str">
        <f t="shared" si="17"/>
        <v>Wednesday</v>
      </c>
      <c r="S209" s="22">
        <f t="shared" si="16"/>
        <v>0</v>
      </c>
    </row>
    <row r="210" spans="1:19" x14ac:dyDescent="0.3">
      <c r="A210" s="43"/>
      <c r="B210" s="43"/>
      <c r="C210" s="43"/>
      <c r="D210" s="43"/>
      <c r="E210" s="43"/>
      <c r="F210" s="43"/>
      <c r="G210" s="43"/>
      <c r="H210" s="43"/>
      <c r="I210" s="43"/>
      <c r="J210" s="43"/>
      <c r="Q210" s="201">
        <f t="shared" si="18"/>
        <v>194</v>
      </c>
      <c r="R210" s="22" t="str">
        <f t="shared" si="17"/>
        <v>Thursday</v>
      </c>
      <c r="S210" s="22">
        <f t="shared" si="16"/>
        <v>0</v>
      </c>
    </row>
    <row r="211" spans="1:19" x14ac:dyDescent="0.3">
      <c r="A211" s="43"/>
      <c r="B211" s="43"/>
      <c r="C211" s="43"/>
      <c r="D211" s="43"/>
      <c r="E211" s="43"/>
      <c r="F211" s="43"/>
      <c r="G211" s="43"/>
      <c r="H211" s="43"/>
      <c r="I211" s="43"/>
      <c r="J211" s="43"/>
      <c r="Q211" s="201">
        <f t="shared" si="18"/>
        <v>195</v>
      </c>
      <c r="R211" s="22" t="str">
        <f t="shared" si="17"/>
        <v>Friday</v>
      </c>
      <c r="S211" s="22">
        <f t="shared" si="16"/>
        <v>0</v>
      </c>
    </row>
    <row r="212" spans="1:19" x14ac:dyDescent="0.3">
      <c r="A212" s="43"/>
      <c r="B212" s="43"/>
      <c r="C212" s="43"/>
      <c r="D212" s="43"/>
      <c r="E212" s="43"/>
      <c r="F212" s="43"/>
      <c r="G212" s="43"/>
      <c r="H212" s="43"/>
      <c r="I212" s="43"/>
      <c r="J212" s="43"/>
      <c r="Q212" s="201">
        <f t="shared" si="18"/>
        <v>196</v>
      </c>
      <c r="R212" s="22" t="str">
        <f t="shared" si="17"/>
        <v>Saturday</v>
      </c>
      <c r="S212" s="22">
        <f t="shared" si="16"/>
        <v>0</v>
      </c>
    </row>
    <row r="213" spans="1:19" x14ac:dyDescent="0.3">
      <c r="A213" s="43"/>
      <c r="B213" s="43"/>
      <c r="C213" s="43"/>
      <c r="D213" s="43"/>
      <c r="E213" s="43"/>
      <c r="F213" s="43"/>
      <c r="G213" s="43"/>
      <c r="H213" s="43"/>
      <c r="I213" s="43"/>
      <c r="J213" s="43"/>
      <c r="Q213" s="201">
        <f t="shared" si="18"/>
        <v>197</v>
      </c>
      <c r="R213" s="22" t="str">
        <f t="shared" si="17"/>
        <v>Sunday</v>
      </c>
      <c r="S213" s="22">
        <f t="shared" si="16"/>
        <v>0</v>
      </c>
    </row>
    <row r="214" spans="1:19" x14ac:dyDescent="0.3">
      <c r="A214" s="43"/>
      <c r="B214" s="43"/>
      <c r="C214" s="43"/>
      <c r="D214" s="43"/>
      <c r="E214" s="43"/>
      <c r="F214" s="43"/>
      <c r="G214" s="43"/>
      <c r="H214" s="43"/>
      <c r="I214" s="43"/>
      <c r="J214" s="43"/>
      <c r="Q214" s="201">
        <f t="shared" si="18"/>
        <v>198</v>
      </c>
      <c r="R214" s="22" t="str">
        <f t="shared" si="17"/>
        <v>Monday</v>
      </c>
      <c r="S214" s="22">
        <f t="shared" si="16"/>
        <v>0</v>
      </c>
    </row>
    <row r="215" spans="1:19" x14ac:dyDescent="0.3">
      <c r="A215" s="43"/>
      <c r="B215" s="43"/>
      <c r="C215" s="43"/>
      <c r="D215" s="43"/>
      <c r="E215" s="43"/>
      <c r="F215" s="43"/>
      <c r="G215" s="43"/>
      <c r="H215" s="43"/>
      <c r="I215" s="43"/>
      <c r="J215" s="43"/>
      <c r="Q215" s="201">
        <f t="shared" si="18"/>
        <v>199</v>
      </c>
      <c r="R215" s="22" t="str">
        <f t="shared" si="17"/>
        <v>Tuesday</v>
      </c>
      <c r="S215" s="22">
        <f t="shared" si="16"/>
        <v>0</v>
      </c>
    </row>
    <row r="216" spans="1:19" x14ac:dyDescent="0.3">
      <c r="A216" s="43"/>
      <c r="B216" s="43"/>
      <c r="C216" s="43"/>
      <c r="D216" s="43"/>
      <c r="E216" s="43"/>
      <c r="F216" s="43"/>
      <c r="G216" s="43"/>
      <c r="H216" s="43"/>
      <c r="I216" s="43"/>
      <c r="J216" s="43"/>
      <c r="Q216" s="201">
        <f t="shared" si="18"/>
        <v>200</v>
      </c>
      <c r="R216" s="22" t="str">
        <f t="shared" si="17"/>
        <v>Wednesday</v>
      </c>
      <c r="S216" s="22">
        <f t="shared" si="16"/>
        <v>0</v>
      </c>
    </row>
    <row r="217" spans="1:19" x14ac:dyDescent="0.3">
      <c r="A217" s="43"/>
      <c r="B217" s="43"/>
      <c r="C217" s="43"/>
      <c r="D217" s="43"/>
      <c r="E217" s="43"/>
      <c r="F217" s="43"/>
      <c r="G217" s="43"/>
      <c r="H217" s="43"/>
      <c r="I217" s="43"/>
      <c r="J217" s="43"/>
      <c r="Q217" s="201">
        <f t="shared" si="18"/>
        <v>201</v>
      </c>
      <c r="R217" s="22" t="str">
        <f t="shared" si="17"/>
        <v>Thursday</v>
      </c>
      <c r="S217" s="22">
        <f t="shared" si="16"/>
        <v>0</v>
      </c>
    </row>
    <row r="218" spans="1:19" x14ac:dyDescent="0.3">
      <c r="A218" s="43"/>
      <c r="B218" s="43"/>
      <c r="C218" s="43"/>
      <c r="D218" s="43"/>
      <c r="E218" s="43"/>
      <c r="F218" s="43"/>
      <c r="G218" s="43"/>
      <c r="H218" s="43"/>
      <c r="I218" s="43"/>
      <c r="J218" s="43"/>
      <c r="Q218" s="201">
        <f t="shared" si="18"/>
        <v>202</v>
      </c>
      <c r="R218" s="22" t="str">
        <f t="shared" si="17"/>
        <v>Friday</v>
      </c>
      <c r="S218" s="22">
        <f t="shared" si="16"/>
        <v>0</v>
      </c>
    </row>
    <row r="219" spans="1:19" x14ac:dyDescent="0.3">
      <c r="A219" s="43"/>
      <c r="B219" s="43"/>
      <c r="C219" s="43"/>
      <c r="D219" s="43"/>
      <c r="E219" s="43"/>
      <c r="F219" s="43"/>
      <c r="G219" s="43"/>
      <c r="H219" s="43"/>
      <c r="I219" s="43"/>
      <c r="J219" s="43"/>
      <c r="Q219" s="201">
        <f t="shared" si="18"/>
        <v>203</v>
      </c>
      <c r="R219" s="22" t="str">
        <f t="shared" si="17"/>
        <v>Saturday</v>
      </c>
      <c r="S219" s="22">
        <f t="shared" si="16"/>
        <v>0</v>
      </c>
    </row>
    <row r="220" spans="1:19" x14ac:dyDescent="0.3">
      <c r="A220" s="43"/>
      <c r="B220" s="43"/>
      <c r="C220" s="43"/>
      <c r="D220" s="43"/>
      <c r="E220" s="43"/>
      <c r="F220" s="43"/>
      <c r="G220" s="43"/>
      <c r="H220" s="43"/>
      <c r="I220" s="43"/>
      <c r="J220" s="43"/>
      <c r="Q220" s="201">
        <f t="shared" si="18"/>
        <v>204</v>
      </c>
      <c r="R220" s="22" t="str">
        <f t="shared" si="17"/>
        <v>Sunday</v>
      </c>
      <c r="S220" s="22">
        <f t="shared" si="16"/>
        <v>0</v>
      </c>
    </row>
    <row r="221" spans="1:19" x14ac:dyDescent="0.3">
      <c r="A221" s="43"/>
      <c r="B221" s="43"/>
      <c r="C221" s="43"/>
      <c r="D221" s="43"/>
      <c r="E221" s="43"/>
      <c r="F221" s="43"/>
      <c r="G221" s="43"/>
      <c r="H221" s="43"/>
      <c r="I221" s="43"/>
      <c r="J221" s="43"/>
      <c r="Q221" s="201">
        <f t="shared" si="18"/>
        <v>205</v>
      </c>
      <c r="R221" s="22" t="str">
        <f t="shared" si="17"/>
        <v>Monday</v>
      </c>
      <c r="S221" s="22">
        <f t="shared" si="16"/>
        <v>0</v>
      </c>
    </row>
    <row r="222" spans="1:19" x14ac:dyDescent="0.3">
      <c r="A222" s="43"/>
      <c r="B222" s="43"/>
      <c r="C222" s="43"/>
      <c r="D222" s="43"/>
      <c r="E222" s="43"/>
      <c r="F222" s="43"/>
      <c r="G222" s="43"/>
      <c r="H222" s="43"/>
      <c r="I222" s="43"/>
      <c r="J222" s="43"/>
      <c r="Q222" s="201">
        <f t="shared" si="18"/>
        <v>206</v>
      </c>
      <c r="R222" s="22" t="str">
        <f t="shared" si="17"/>
        <v>Tuesday</v>
      </c>
      <c r="S222" s="22">
        <f t="shared" si="16"/>
        <v>0</v>
      </c>
    </row>
    <row r="223" spans="1:19" x14ac:dyDescent="0.3">
      <c r="A223" s="43"/>
      <c r="B223" s="43"/>
      <c r="C223" s="43"/>
      <c r="D223" s="43"/>
      <c r="E223" s="43"/>
      <c r="F223" s="43"/>
      <c r="G223" s="43"/>
      <c r="H223" s="43"/>
      <c r="I223" s="43"/>
      <c r="J223" s="43"/>
      <c r="Q223" s="201">
        <f t="shared" si="18"/>
        <v>207</v>
      </c>
      <c r="R223" s="22" t="str">
        <f t="shared" si="17"/>
        <v>Wednesday</v>
      </c>
      <c r="S223" s="22">
        <f t="shared" si="16"/>
        <v>0</v>
      </c>
    </row>
    <row r="224" spans="1:19" x14ac:dyDescent="0.3">
      <c r="A224" s="43"/>
      <c r="B224" s="43"/>
      <c r="C224" s="43"/>
      <c r="D224" s="43"/>
      <c r="E224" s="43"/>
      <c r="F224" s="43"/>
      <c r="G224" s="43"/>
      <c r="H224" s="43"/>
      <c r="I224" s="43"/>
      <c r="J224" s="43"/>
      <c r="Q224" s="201">
        <f t="shared" si="18"/>
        <v>208</v>
      </c>
      <c r="R224" s="22" t="str">
        <f t="shared" si="17"/>
        <v>Thursday</v>
      </c>
      <c r="S224" s="22">
        <f t="shared" si="16"/>
        <v>0</v>
      </c>
    </row>
    <row r="225" spans="1:19" x14ac:dyDescent="0.3">
      <c r="A225" s="43"/>
      <c r="B225" s="43"/>
      <c r="C225" s="43"/>
      <c r="D225" s="43"/>
      <c r="E225" s="43"/>
      <c r="F225" s="43"/>
      <c r="G225" s="43"/>
      <c r="H225" s="43"/>
      <c r="I225" s="43"/>
      <c r="J225" s="43"/>
      <c r="Q225" s="201">
        <f t="shared" si="18"/>
        <v>209</v>
      </c>
      <c r="R225" s="22" t="str">
        <f t="shared" si="17"/>
        <v>Friday</v>
      </c>
      <c r="S225" s="22">
        <f t="shared" si="16"/>
        <v>0</v>
      </c>
    </row>
    <row r="226" spans="1:19" x14ac:dyDescent="0.3">
      <c r="A226" s="43"/>
      <c r="B226" s="43"/>
      <c r="C226" s="43"/>
      <c r="D226" s="43"/>
      <c r="E226" s="43"/>
      <c r="F226" s="43"/>
      <c r="G226" s="43"/>
      <c r="H226" s="43"/>
      <c r="I226" s="43"/>
      <c r="J226" s="43"/>
      <c r="Q226" s="201">
        <f t="shared" si="18"/>
        <v>210</v>
      </c>
      <c r="R226" s="22" t="str">
        <f t="shared" si="17"/>
        <v>Saturday</v>
      </c>
      <c r="S226" s="22">
        <f t="shared" si="16"/>
        <v>0</v>
      </c>
    </row>
    <row r="227" spans="1:19" x14ac:dyDescent="0.3">
      <c r="A227" s="43"/>
      <c r="B227" s="43"/>
      <c r="C227" s="43"/>
      <c r="D227" s="43"/>
      <c r="E227" s="43"/>
      <c r="F227" s="43"/>
      <c r="G227" s="43"/>
      <c r="H227" s="43"/>
      <c r="I227" s="43"/>
      <c r="J227" s="43"/>
      <c r="Q227" s="201">
        <f t="shared" si="18"/>
        <v>211</v>
      </c>
      <c r="R227" s="22" t="str">
        <f t="shared" si="17"/>
        <v>Sunday</v>
      </c>
      <c r="S227" s="22">
        <f t="shared" si="16"/>
        <v>0</v>
      </c>
    </row>
    <row r="228" spans="1:19" x14ac:dyDescent="0.3">
      <c r="A228" s="43"/>
      <c r="B228" s="43"/>
      <c r="C228" s="43"/>
      <c r="D228" s="43"/>
      <c r="E228" s="43"/>
      <c r="F228" s="43"/>
      <c r="G228" s="43"/>
      <c r="H228" s="43"/>
      <c r="I228" s="43"/>
      <c r="J228" s="43"/>
      <c r="Q228" s="201">
        <f>D16</f>
        <v>184</v>
      </c>
      <c r="S228" s="22">
        <f>SUM(S197:S227)</f>
        <v>0</v>
      </c>
    </row>
    <row r="229" spans="1:19" x14ac:dyDescent="0.3">
      <c r="A229" s="43"/>
      <c r="B229" s="43"/>
      <c r="C229" s="43"/>
      <c r="D229" s="43"/>
      <c r="E229" s="43"/>
      <c r="F229" s="43"/>
      <c r="G229" s="43"/>
      <c r="H229" s="43"/>
      <c r="I229" s="43"/>
      <c r="J229" s="43"/>
      <c r="Q229" s="201">
        <f>Q227+1</f>
        <v>212</v>
      </c>
      <c r="R229" s="22" t="str">
        <f t="shared" si="17"/>
        <v>Monday</v>
      </c>
      <c r="S229" s="22">
        <f t="shared" si="16"/>
        <v>0</v>
      </c>
    </row>
    <row r="230" spans="1:19" x14ac:dyDescent="0.3">
      <c r="A230" s="43"/>
      <c r="B230" s="43"/>
      <c r="C230" s="43"/>
      <c r="D230" s="43"/>
      <c r="E230" s="43"/>
      <c r="F230" s="43"/>
      <c r="G230" s="43"/>
      <c r="H230" s="43"/>
      <c r="I230" s="43"/>
      <c r="J230" s="43"/>
      <c r="Q230" s="201">
        <f t="shared" si="18"/>
        <v>213</v>
      </c>
      <c r="R230" s="22" t="str">
        <f t="shared" si="17"/>
        <v>Tuesday</v>
      </c>
      <c r="S230" s="22">
        <f t="shared" si="16"/>
        <v>0</v>
      </c>
    </row>
    <row r="231" spans="1:19" x14ac:dyDescent="0.3">
      <c r="A231" s="43"/>
      <c r="B231" s="43"/>
      <c r="C231" s="43"/>
      <c r="D231" s="43"/>
      <c r="E231" s="43"/>
      <c r="F231" s="43"/>
      <c r="G231" s="43"/>
      <c r="H231" s="43"/>
      <c r="I231" s="43"/>
      <c r="J231" s="43"/>
      <c r="Q231" s="201">
        <f t="shared" si="18"/>
        <v>214</v>
      </c>
      <c r="R231" s="22" t="str">
        <f t="shared" si="17"/>
        <v>Wednesday</v>
      </c>
      <c r="S231" s="22">
        <f t="shared" si="16"/>
        <v>0</v>
      </c>
    </row>
    <row r="232" spans="1:19" x14ac:dyDescent="0.3">
      <c r="A232" s="43"/>
      <c r="B232" s="43"/>
      <c r="C232" s="43"/>
      <c r="D232" s="43"/>
      <c r="E232" s="43"/>
      <c r="F232" s="43"/>
      <c r="G232" s="43"/>
      <c r="H232" s="43"/>
      <c r="I232" s="43"/>
      <c r="J232" s="43"/>
      <c r="Q232" s="201">
        <f t="shared" si="18"/>
        <v>215</v>
      </c>
      <c r="R232" s="22" t="str">
        <f t="shared" si="17"/>
        <v>Thursday</v>
      </c>
      <c r="S232" s="22">
        <f t="shared" si="16"/>
        <v>0</v>
      </c>
    </row>
    <row r="233" spans="1:19" x14ac:dyDescent="0.3">
      <c r="A233" s="43"/>
      <c r="B233" s="43"/>
      <c r="C233" s="43"/>
      <c r="D233" s="43"/>
      <c r="E233" s="43"/>
      <c r="F233" s="43"/>
      <c r="G233" s="43"/>
      <c r="H233" s="43"/>
      <c r="I233" s="43"/>
      <c r="J233" s="43"/>
      <c r="Q233" s="201">
        <f t="shared" si="18"/>
        <v>216</v>
      </c>
      <c r="R233" s="22" t="str">
        <f t="shared" si="17"/>
        <v>Friday</v>
      </c>
      <c r="S233" s="22">
        <f t="shared" si="16"/>
        <v>0</v>
      </c>
    </row>
    <row r="234" spans="1:19" x14ac:dyDescent="0.3">
      <c r="A234" s="43"/>
      <c r="B234" s="43"/>
      <c r="C234" s="43"/>
      <c r="D234" s="43"/>
      <c r="E234" s="43"/>
      <c r="F234" s="43"/>
      <c r="G234" s="43"/>
      <c r="H234" s="43"/>
      <c r="I234" s="43"/>
      <c r="J234" s="43"/>
      <c r="Q234" s="201">
        <f t="shared" si="18"/>
        <v>217</v>
      </c>
      <c r="R234" s="22" t="str">
        <f t="shared" si="17"/>
        <v>Saturday</v>
      </c>
      <c r="S234" s="22">
        <f t="shared" si="16"/>
        <v>0</v>
      </c>
    </row>
    <row r="235" spans="1:19" x14ac:dyDescent="0.3">
      <c r="A235" s="43"/>
      <c r="B235" s="43"/>
      <c r="C235" s="43"/>
      <c r="D235" s="43"/>
      <c r="E235" s="43"/>
      <c r="F235" s="43"/>
      <c r="G235" s="43"/>
      <c r="H235" s="43"/>
      <c r="I235" s="43"/>
      <c r="J235" s="43"/>
      <c r="Q235" s="201">
        <f t="shared" si="18"/>
        <v>218</v>
      </c>
      <c r="R235" s="22" t="str">
        <f t="shared" si="17"/>
        <v>Sunday</v>
      </c>
      <c r="S235" s="22">
        <f t="shared" si="16"/>
        <v>0</v>
      </c>
    </row>
    <row r="236" spans="1:19" x14ac:dyDescent="0.3">
      <c r="A236" s="43"/>
      <c r="B236" s="43"/>
      <c r="C236" s="43"/>
      <c r="D236" s="43"/>
      <c r="E236" s="43"/>
      <c r="F236" s="43"/>
      <c r="G236" s="43"/>
      <c r="H236" s="43"/>
      <c r="I236" s="43"/>
      <c r="J236" s="43"/>
      <c r="Q236" s="201">
        <f t="shared" si="18"/>
        <v>219</v>
      </c>
      <c r="R236" s="22" t="str">
        <f t="shared" si="17"/>
        <v>Monday</v>
      </c>
      <c r="S236" s="22">
        <f t="shared" si="16"/>
        <v>0</v>
      </c>
    </row>
    <row r="237" spans="1:19" x14ac:dyDescent="0.3">
      <c r="A237" s="43"/>
      <c r="B237" s="43"/>
      <c r="C237" s="43"/>
      <c r="D237" s="43"/>
      <c r="E237" s="43"/>
      <c r="F237" s="43"/>
      <c r="G237" s="43"/>
      <c r="H237" s="43"/>
      <c r="I237" s="43"/>
      <c r="J237" s="43"/>
      <c r="Q237" s="201">
        <f t="shared" si="18"/>
        <v>220</v>
      </c>
      <c r="R237" s="22" t="str">
        <f t="shared" si="17"/>
        <v>Tuesday</v>
      </c>
      <c r="S237" s="22">
        <f t="shared" si="16"/>
        <v>0</v>
      </c>
    </row>
    <row r="238" spans="1:19" x14ac:dyDescent="0.3">
      <c r="A238" s="43"/>
      <c r="B238" s="43"/>
      <c r="C238" s="43"/>
      <c r="D238" s="43"/>
      <c r="E238" s="43"/>
      <c r="F238" s="43"/>
      <c r="G238" s="43"/>
      <c r="H238" s="43"/>
      <c r="I238" s="43"/>
      <c r="J238" s="43"/>
      <c r="Q238" s="201">
        <f t="shared" si="18"/>
        <v>221</v>
      </c>
      <c r="R238" s="22" t="str">
        <f t="shared" si="17"/>
        <v>Wednesday</v>
      </c>
      <c r="S238" s="22">
        <f t="shared" si="16"/>
        <v>0</v>
      </c>
    </row>
    <row r="239" spans="1:19" x14ac:dyDescent="0.3">
      <c r="A239" s="43"/>
      <c r="B239" s="43"/>
      <c r="C239" s="43"/>
      <c r="D239" s="43"/>
      <c r="E239" s="43"/>
      <c r="F239" s="43"/>
      <c r="G239" s="43"/>
      <c r="H239" s="43"/>
      <c r="I239" s="43"/>
      <c r="J239" s="43"/>
      <c r="Q239" s="201">
        <f t="shared" si="18"/>
        <v>222</v>
      </c>
      <c r="R239" s="22" t="str">
        <f t="shared" si="17"/>
        <v>Thursday</v>
      </c>
      <c r="S239" s="22">
        <f t="shared" si="16"/>
        <v>0</v>
      </c>
    </row>
    <row r="240" spans="1:19" x14ac:dyDescent="0.3">
      <c r="A240" s="43"/>
      <c r="B240" s="43"/>
      <c r="C240" s="43"/>
      <c r="D240" s="43"/>
      <c r="E240" s="43"/>
      <c r="F240" s="43"/>
      <c r="G240" s="43"/>
      <c r="H240" s="43"/>
      <c r="I240" s="43"/>
      <c r="J240" s="43"/>
      <c r="Q240" s="201">
        <f t="shared" si="18"/>
        <v>223</v>
      </c>
      <c r="R240" s="22" t="str">
        <f t="shared" si="17"/>
        <v>Friday</v>
      </c>
      <c r="S240" s="22">
        <f t="shared" si="16"/>
        <v>0</v>
      </c>
    </row>
    <row r="241" spans="1:19" x14ac:dyDescent="0.3">
      <c r="A241" s="43"/>
      <c r="B241" s="43"/>
      <c r="C241" s="43"/>
      <c r="D241" s="43"/>
      <c r="E241" s="43"/>
      <c r="F241" s="43"/>
      <c r="G241" s="43"/>
      <c r="H241" s="43"/>
      <c r="I241" s="43"/>
      <c r="J241" s="43"/>
      <c r="Q241" s="201">
        <f t="shared" si="18"/>
        <v>224</v>
      </c>
      <c r="R241" s="22" t="str">
        <f t="shared" si="17"/>
        <v>Saturday</v>
      </c>
      <c r="S241" s="22">
        <f t="shared" si="16"/>
        <v>0</v>
      </c>
    </row>
    <row r="242" spans="1:19" x14ac:dyDescent="0.3">
      <c r="A242" s="43"/>
      <c r="B242" s="43"/>
      <c r="C242" s="43"/>
      <c r="D242" s="43"/>
      <c r="E242" s="43"/>
      <c r="F242" s="43"/>
      <c r="G242" s="43"/>
      <c r="H242" s="43"/>
      <c r="I242" s="43"/>
      <c r="J242" s="43"/>
      <c r="Q242" s="201">
        <f t="shared" si="18"/>
        <v>225</v>
      </c>
      <c r="R242" s="22" t="str">
        <f t="shared" si="17"/>
        <v>Sunday</v>
      </c>
      <c r="S242" s="22">
        <f t="shared" si="16"/>
        <v>0</v>
      </c>
    </row>
    <row r="243" spans="1:19" x14ac:dyDescent="0.3">
      <c r="A243" s="43"/>
      <c r="B243" s="43"/>
      <c r="C243" s="43"/>
      <c r="D243" s="43"/>
      <c r="E243" s="43"/>
      <c r="F243" s="43"/>
      <c r="G243" s="43"/>
      <c r="H243" s="43"/>
      <c r="I243" s="43"/>
      <c r="J243" s="43"/>
      <c r="Q243" s="201">
        <f t="shared" si="18"/>
        <v>226</v>
      </c>
      <c r="R243" s="22" t="str">
        <f t="shared" si="17"/>
        <v>Monday</v>
      </c>
      <c r="S243" s="22">
        <f t="shared" si="16"/>
        <v>0</v>
      </c>
    </row>
    <row r="244" spans="1:19" x14ac:dyDescent="0.3">
      <c r="A244" s="43"/>
      <c r="B244" s="43"/>
      <c r="C244" s="43"/>
      <c r="D244" s="43"/>
      <c r="E244" s="43"/>
      <c r="F244" s="43"/>
      <c r="G244" s="43"/>
      <c r="H244" s="43"/>
      <c r="I244" s="43"/>
      <c r="J244" s="43"/>
      <c r="Q244" s="201">
        <f t="shared" si="18"/>
        <v>227</v>
      </c>
      <c r="R244" s="22" t="str">
        <f t="shared" si="17"/>
        <v>Tuesday</v>
      </c>
      <c r="S244" s="22">
        <f t="shared" si="16"/>
        <v>0</v>
      </c>
    </row>
    <row r="245" spans="1:19" x14ac:dyDescent="0.3">
      <c r="A245" s="43"/>
      <c r="B245" s="43"/>
      <c r="C245" s="43"/>
      <c r="D245" s="43"/>
      <c r="E245" s="43"/>
      <c r="F245" s="43"/>
      <c r="G245" s="43"/>
      <c r="H245" s="43"/>
      <c r="I245" s="43"/>
      <c r="J245" s="43"/>
      <c r="Q245" s="201">
        <f t="shared" si="18"/>
        <v>228</v>
      </c>
      <c r="R245" s="22" t="str">
        <f t="shared" si="17"/>
        <v>Wednesday</v>
      </c>
      <c r="S245" s="22">
        <f t="shared" si="16"/>
        <v>0</v>
      </c>
    </row>
    <row r="246" spans="1:19" x14ac:dyDescent="0.3">
      <c r="A246" s="43"/>
      <c r="B246" s="43"/>
      <c r="C246" s="43"/>
      <c r="D246" s="43"/>
      <c r="E246" s="43"/>
      <c r="F246" s="43"/>
      <c r="G246" s="43"/>
      <c r="H246" s="43"/>
      <c r="I246" s="43"/>
      <c r="J246" s="43"/>
      <c r="Q246" s="201">
        <f t="shared" si="18"/>
        <v>229</v>
      </c>
      <c r="R246" s="22" t="str">
        <f t="shared" si="17"/>
        <v>Thursday</v>
      </c>
      <c r="S246" s="22">
        <f t="shared" si="16"/>
        <v>0</v>
      </c>
    </row>
    <row r="247" spans="1:19" x14ac:dyDescent="0.3">
      <c r="A247" s="43"/>
      <c r="B247" s="43"/>
      <c r="C247" s="43"/>
      <c r="D247" s="43"/>
      <c r="E247" s="43"/>
      <c r="F247" s="43"/>
      <c r="G247" s="43"/>
      <c r="H247" s="43"/>
      <c r="I247" s="43"/>
      <c r="J247" s="43"/>
      <c r="Q247" s="201">
        <f t="shared" si="18"/>
        <v>230</v>
      </c>
      <c r="R247" s="22" t="str">
        <f t="shared" si="17"/>
        <v>Friday</v>
      </c>
      <c r="S247" s="22">
        <f t="shared" si="16"/>
        <v>0</v>
      </c>
    </row>
    <row r="248" spans="1:19" x14ac:dyDescent="0.3">
      <c r="A248" s="43"/>
      <c r="B248" s="43"/>
      <c r="C248" s="43"/>
      <c r="D248" s="43"/>
      <c r="E248" s="43"/>
      <c r="F248" s="43"/>
      <c r="G248" s="43"/>
      <c r="H248" s="43"/>
      <c r="I248" s="43"/>
      <c r="J248" s="43"/>
      <c r="Q248" s="201">
        <f t="shared" si="18"/>
        <v>231</v>
      </c>
      <c r="R248" s="22" t="str">
        <f t="shared" si="17"/>
        <v>Saturday</v>
      </c>
      <c r="S248" s="22">
        <f t="shared" si="16"/>
        <v>0</v>
      </c>
    </row>
    <row r="249" spans="1:19" x14ac:dyDescent="0.3">
      <c r="A249" s="43"/>
      <c r="B249" s="43"/>
      <c r="C249" s="43"/>
      <c r="D249" s="43"/>
      <c r="E249" s="43"/>
      <c r="F249" s="43"/>
      <c r="G249" s="43"/>
      <c r="H249" s="43"/>
      <c r="I249" s="43"/>
      <c r="J249" s="43"/>
      <c r="Q249" s="201">
        <f t="shared" si="18"/>
        <v>232</v>
      </c>
      <c r="R249" s="22" t="str">
        <f t="shared" si="17"/>
        <v>Sunday</v>
      </c>
      <c r="S249" s="22">
        <f t="shared" si="16"/>
        <v>0</v>
      </c>
    </row>
    <row r="250" spans="1:19" x14ac:dyDescent="0.3">
      <c r="A250" s="43"/>
      <c r="B250" s="43"/>
      <c r="C250" s="43"/>
      <c r="D250" s="43"/>
      <c r="E250" s="43"/>
      <c r="F250" s="43"/>
      <c r="G250" s="43"/>
      <c r="H250" s="43"/>
      <c r="I250" s="43"/>
      <c r="J250" s="43"/>
      <c r="Q250" s="201">
        <f t="shared" si="18"/>
        <v>233</v>
      </c>
      <c r="R250" s="22" t="str">
        <f t="shared" si="17"/>
        <v>Monday</v>
      </c>
      <c r="S250" s="22">
        <f t="shared" si="16"/>
        <v>0</v>
      </c>
    </row>
    <row r="251" spans="1:19" x14ac:dyDescent="0.3">
      <c r="A251" s="43"/>
      <c r="B251" s="43"/>
      <c r="C251" s="43"/>
      <c r="D251" s="43"/>
      <c r="E251" s="43"/>
      <c r="F251" s="43"/>
      <c r="G251" s="43"/>
      <c r="H251" s="43"/>
      <c r="I251" s="43"/>
      <c r="J251" s="43"/>
      <c r="Q251" s="201">
        <f t="shared" si="18"/>
        <v>234</v>
      </c>
      <c r="R251" s="22" t="str">
        <f t="shared" si="17"/>
        <v>Tuesday</v>
      </c>
      <c r="S251" s="22">
        <f t="shared" si="16"/>
        <v>0</v>
      </c>
    </row>
    <row r="252" spans="1:19" x14ac:dyDescent="0.3">
      <c r="A252" s="43"/>
      <c r="B252" s="43"/>
      <c r="C252" s="43"/>
      <c r="D252" s="43"/>
      <c r="E252" s="43"/>
      <c r="F252" s="43"/>
      <c r="G252" s="43"/>
      <c r="H252" s="43"/>
      <c r="I252" s="43"/>
      <c r="J252" s="43"/>
      <c r="Q252" s="201">
        <f t="shared" si="18"/>
        <v>235</v>
      </c>
      <c r="R252" s="22" t="str">
        <f t="shared" si="17"/>
        <v>Wednesday</v>
      </c>
      <c r="S252" s="22">
        <f t="shared" si="16"/>
        <v>0</v>
      </c>
    </row>
    <row r="253" spans="1:19" x14ac:dyDescent="0.3">
      <c r="A253" s="43"/>
      <c r="B253" s="43"/>
      <c r="C253" s="43"/>
      <c r="D253" s="43"/>
      <c r="E253" s="43"/>
      <c r="F253" s="43"/>
      <c r="G253" s="43"/>
      <c r="H253" s="43"/>
      <c r="I253" s="43"/>
      <c r="J253" s="43"/>
      <c r="Q253" s="201">
        <f t="shared" si="18"/>
        <v>236</v>
      </c>
      <c r="R253" s="22" t="str">
        <f t="shared" si="17"/>
        <v>Thursday</v>
      </c>
      <c r="S253" s="22">
        <f t="shared" si="16"/>
        <v>0</v>
      </c>
    </row>
    <row r="254" spans="1:19" x14ac:dyDescent="0.3">
      <c r="A254" s="43"/>
      <c r="B254" s="43"/>
      <c r="C254" s="43"/>
      <c r="D254" s="43"/>
      <c r="E254" s="43"/>
      <c r="F254" s="43"/>
      <c r="G254" s="43"/>
      <c r="H254" s="43"/>
      <c r="I254" s="43"/>
      <c r="J254" s="43"/>
      <c r="Q254" s="201">
        <f t="shared" si="18"/>
        <v>237</v>
      </c>
      <c r="R254" s="22" t="str">
        <f t="shared" si="17"/>
        <v>Friday</v>
      </c>
      <c r="S254" s="22">
        <f t="shared" si="16"/>
        <v>0</v>
      </c>
    </row>
    <row r="255" spans="1:19" x14ac:dyDescent="0.3">
      <c r="A255" s="43"/>
      <c r="B255" s="43"/>
      <c r="C255" s="43"/>
      <c r="D255" s="43"/>
      <c r="E255" s="43"/>
      <c r="F255" s="43"/>
      <c r="G255" s="43"/>
      <c r="H255" s="43"/>
      <c r="I255" s="43"/>
      <c r="J255" s="43"/>
      <c r="Q255" s="201">
        <f t="shared" si="18"/>
        <v>238</v>
      </c>
      <c r="R255" s="22" t="str">
        <f t="shared" si="17"/>
        <v>Saturday</v>
      </c>
      <c r="S255" s="22">
        <f t="shared" si="16"/>
        <v>0</v>
      </c>
    </row>
    <row r="256" spans="1:19" x14ac:dyDescent="0.3">
      <c r="A256" s="43"/>
      <c r="B256" s="43"/>
      <c r="C256" s="43"/>
      <c r="D256" s="43"/>
      <c r="E256" s="43"/>
      <c r="F256" s="43"/>
      <c r="G256" s="43"/>
      <c r="H256" s="43"/>
      <c r="I256" s="43"/>
      <c r="J256" s="43"/>
      <c r="Q256" s="201">
        <f t="shared" si="18"/>
        <v>239</v>
      </c>
      <c r="R256" s="22" t="str">
        <f t="shared" si="17"/>
        <v>Sunday</v>
      </c>
      <c r="S256" s="22">
        <f t="shared" si="16"/>
        <v>0</v>
      </c>
    </row>
    <row r="257" spans="1:19" x14ac:dyDescent="0.3">
      <c r="A257" s="43"/>
      <c r="B257" s="43"/>
      <c r="C257" s="43"/>
      <c r="D257" s="43"/>
      <c r="E257" s="43"/>
      <c r="F257" s="43"/>
      <c r="G257" s="43"/>
      <c r="H257" s="43"/>
      <c r="I257" s="43"/>
      <c r="J257" s="43"/>
      <c r="Q257" s="201">
        <f t="shared" si="18"/>
        <v>240</v>
      </c>
      <c r="R257" s="22" t="str">
        <f t="shared" si="17"/>
        <v>Monday</v>
      </c>
      <c r="S257" s="22">
        <f t="shared" si="16"/>
        <v>0</v>
      </c>
    </row>
    <row r="258" spans="1:19" x14ac:dyDescent="0.3">
      <c r="A258" s="43"/>
      <c r="B258" s="43"/>
      <c r="C258" s="43"/>
      <c r="D258" s="43"/>
      <c r="E258" s="43"/>
      <c r="F258" s="43"/>
      <c r="G258" s="43"/>
      <c r="H258" s="43"/>
      <c r="I258" s="43"/>
      <c r="J258" s="43"/>
      <c r="Q258" s="201">
        <f t="shared" si="18"/>
        <v>241</v>
      </c>
      <c r="R258" s="22" t="str">
        <f t="shared" si="17"/>
        <v>Tuesday</v>
      </c>
      <c r="S258" s="22">
        <f t="shared" si="16"/>
        <v>0</v>
      </c>
    </row>
    <row r="259" spans="1:19" x14ac:dyDescent="0.3">
      <c r="A259" s="43"/>
      <c r="B259" s="43"/>
      <c r="C259" s="43"/>
      <c r="D259" s="43"/>
      <c r="E259" s="43"/>
      <c r="F259" s="43"/>
      <c r="G259" s="43"/>
      <c r="H259" s="43"/>
      <c r="I259" s="43"/>
      <c r="J259" s="43"/>
      <c r="Q259" s="201">
        <f t="shared" si="18"/>
        <v>242</v>
      </c>
      <c r="R259" s="22" t="str">
        <f t="shared" si="17"/>
        <v>Wednesday</v>
      </c>
      <c r="S259" s="22">
        <f t="shared" si="16"/>
        <v>0</v>
      </c>
    </row>
    <row r="260" spans="1:19" x14ac:dyDescent="0.3">
      <c r="A260" s="43"/>
      <c r="B260" s="43"/>
      <c r="C260" s="43"/>
      <c r="D260" s="43"/>
      <c r="E260" s="43"/>
      <c r="F260" s="43"/>
      <c r="G260" s="43"/>
      <c r="H260" s="43"/>
      <c r="I260" s="43"/>
      <c r="J260" s="43"/>
      <c r="Q260" s="201">
        <f>D17</f>
        <v>215</v>
      </c>
      <c r="S260" s="22">
        <f>SUM(S229:S259)</f>
        <v>0</v>
      </c>
    </row>
    <row r="261" spans="1:19" x14ac:dyDescent="0.3">
      <c r="A261" s="43"/>
      <c r="B261" s="43"/>
      <c r="C261" s="43"/>
      <c r="D261" s="43"/>
      <c r="E261" s="43"/>
      <c r="F261" s="43"/>
      <c r="G261" s="43"/>
      <c r="H261" s="43"/>
      <c r="I261" s="43"/>
      <c r="J261" s="43"/>
      <c r="Q261" s="201">
        <f>Q259+1</f>
        <v>243</v>
      </c>
      <c r="R261" s="22" t="str">
        <f t="shared" si="17"/>
        <v>Thursday</v>
      </c>
      <c r="S261" s="22">
        <f t="shared" si="16"/>
        <v>0</v>
      </c>
    </row>
    <row r="262" spans="1:19" x14ac:dyDescent="0.3">
      <c r="A262" s="43"/>
      <c r="B262" s="43"/>
      <c r="C262" s="43"/>
      <c r="D262" s="43"/>
      <c r="E262" s="43"/>
      <c r="F262" s="43"/>
      <c r="G262" s="43"/>
      <c r="H262" s="43"/>
      <c r="I262" s="43"/>
      <c r="J262" s="43"/>
      <c r="Q262" s="201">
        <f t="shared" si="18"/>
        <v>244</v>
      </c>
      <c r="R262" s="22" t="str">
        <f t="shared" si="17"/>
        <v>Friday</v>
      </c>
      <c r="S262" s="22">
        <f t="shared" si="16"/>
        <v>0</v>
      </c>
    </row>
    <row r="263" spans="1:19" x14ac:dyDescent="0.3">
      <c r="A263" s="43"/>
      <c r="B263" s="43"/>
      <c r="C263" s="43"/>
      <c r="D263" s="43"/>
      <c r="E263" s="43"/>
      <c r="F263" s="43"/>
      <c r="G263" s="43"/>
      <c r="H263" s="43"/>
      <c r="I263" s="43"/>
      <c r="J263" s="43"/>
      <c r="Q263" s="201">
        <f t="shared" si="18"/>
        <v>245</v>
      </c>
      <c r="R263" s="22" t="str">
        <f t="shared" si="17"/>
        <v>Saturday</v>
      </c>
      <c r="S263" s="22">
        <f t="shared" si="16"/>
        <v>0</v>
      </c>
    </row>
    <row r="264" spans="1:19" x14ac:dyDescent="0.3">
      <c r="A264" s="43"/>
      <c r="B264" s="43"/>
      <c r="C264" s="43"/>
      <c r="D264" s="43"/>
      <c r="E264" s="43"/>
      <c r="F264" s="43"/>
      <c r="G264" s="43"/>
      <c r="H264" s="43"/>
      <c r="I264" s="43"/>
      <c r="J264" s="43"/>
      <c r="Q264" s="201">
        <f t="shared" si="18"/>
        <v>246</v>
      </c>
      <c r="R264" s="22" t="str">
        <f t="shared" si="17"/>
        <v>Sunday</v>
      </c>
      <c r="S264" s="22">
        <f t="shared" si="16"/>
        <v>0</v>
      </c>
    </row>
    <row r="265" spans="1:19" x14ac:dyDescent="0.3">
      <c r="A265" s="43"/>
      <c r="B265" s="43"/>
      <c r="C265" s="43"/>
      <c r="D265" s="43"/>
      <c r="E265" s="43"/>
      <c r="F265" s="43"/>
      <c r="G265" s="43"/>
      <c r="H265" s="43"/>
      <c r="I265" s="43"/>
      <c r="J265" s="43"/>
      <c r="Q265" s="201">
        <f t="shared" si="18"/>
        <v>247</v>
      </c>
      <c r="R265" s="22" t="str">
        <f t="shared" si="17"/>
        <v>Monday</v>
      </c>
      <c r="S265" s="22">
        <f t="shared" si="16"/>
        <v>0</v>
      </c>
    </row>
    <row r="266" spans="1:19" x14ac:dyDescent="0.3">
      <c r="A266" s="43"/>
      <c r="B266" s="43"/>
      <c r="C266" s="43"/>
      <c r="D266" s="43"/>
      <c r="E266" s="43"/>
      <c r="F266" s="43"/>
      <c r="G266" s="43"/>
      <c r="H266" s="43"/>
      <c r="I266" s="43"/>
      <c r="J266" s="43"/>
      <c r="Q266" s="201">
        <f t="shared" si="18"/>
        <v>248</v>
      </c>
      <c r="R266" s="22" t="str">
        <f t="shared" si="17"/>
        <v>Tuesday</v>
      </c>
      <c r="S266" s="22">
        <f t="shared" ref="S266:S329" si="19">HLOOKUP(R266,$A$5:$G$7,3,FALSE)</f>
        <v>0</v>
      </c>
    </row>
    <row r="267" spans="1:19" x14ac:dyDescent="0.3">
      <c r="A267" s="43"/>
      <c r="B267" s="43"/>
      <c r="C267" s="43"/>
      <c r="D267" s="43"/>
      <c r="E267" s="43"/>
      <c r="F267" s="43"/>
      <c r="G267" s="43"/>
      <c r="H267" s="43"/>
      <c r="I267" s="43"/>
      <c r="J267" s="43"/>
      <c r="Q267" s="201">
        <f t="shared" si="18"/>
        <v>249</v>
      </c>
      <c r="R267" s="22" t="str">
        <f t="shared" si="17"/>
        <v>Wednesday</v>
      </c>
      <c r="S267" s="22">
        <f t="shared" si="19"/>
        <v>0</v>
      </c>
    </row>
    <row r="268" spans="1:19" x14ac:dyDescent="0.3">
      <c r="A268" s="43"/>
      <c r="B268" s="43"/>
      <c r="C268" s="43"/>
      <c r="D268" s="43"/>
      <c r="E268" s="43"/>
      <c r="F268" s="43"/>
      <c r="G268" s="43"/>
      <c r="H268" s="43"/>
      <c r="I268" s="43"/>
      <c r="J268" s="43"/>
      <c r="Q268" s="201">
        <f t="shared" si="18"/>
        <v>250</v>
      </c>
      <c r="R268" s="22" t="str">
        <f t="shared" si="17"/>
        <v>Thursday</v>
      </c>
      <c r="S268" s="22">
        <f t="shared" si="19"/>
        <v>0</v>
      </c>
    </row>
    <row r="269" spans="1:19" x14ac:dyDescent="0.3">
      <c r="A269" s="43"/>
      <c r="B269" s="43"/>
      <c r="C269" s="43"/>
      <c r="D269" s="43"/>
      <c r="E269" s="43"/>
      <c r="F269" s="43"/>
      <c r="G269" s="43"/>
      <c r="H269" s="43"/>
      <c r="I269" s="43"/>
      <c r="J269" s="43"/>
      <c r="Q269" s="201">
        <f t="shared" si="18"/>
        <v>251</v>
      </c>
      <c r="R269" s="22" t="str">
        <f t="shared" si="17"/>
        <v>Friday</v>
      </c>
      <c r="S269" s="22">
        <f t="shared" si="19"/>
        <v>0</v>
      </c>
    </row>
    <row r="270" spans="1:19" x14ac:dyDescent="0.3">
      <c r="A270" s="43"/>
      <c r="B270" s="43"/>
      <c r="C270" s="43"/>
      <c r="D270" s="43"/>
      <c r="E270" s="43"/>
      <c r="F270" s="43"/>
      <c r="G270" s="43"/>
      <c r="H270" s="43"/>
      <c r="I270" s="43"/>
      <c r="J270" s="43"/>
      <c r="Q270" s="201">
        <f t="shared" si="18"/>
        <v>252</v>
      </c>
      <c r="R270" s="22" t="str">
        <f t="shared" si="17"/>
        <v>Saturday</v>
      </c>
      <c r="S270" s="22">
        <f t="shared" si="19"/>
        <v>0</v>
      </c>
    </row>
    <row r="271" spans="1:19" x14ac:dyDescent="0.3">
      <c r="A271" s="43"/>
      <c r="B271" s="43"/>
      <c r="C271" s="43"/>
      <c r="D271" s="43"/>
      <c r="E271" s="43"/>
      <c r="F271" s="43"/>
      <c r="G271" s="43"/>
      <c r="H271" s="43"/>
      <c r="I271" s="43"/>
      <c r="J271" s="43"/>
      <c r="Q271" s="201">
        <f t="shared" si="18"/>
        <v>253</v>
      </c>
      <c r="R271" s="22" t="str">
        <f t="shared" si="17"/>
        <v>Sunday</v>
      </c>
      <c r="S271" s="22">
        <f t="shared" si="19"/>
        <v>0</v>
      </c>
    </row>
    <row r="272" spans="1:19" x14ac:dyDescent="0.3">
      <c r="A272" s="43"/>
      <c r="B272" s="43"/>
      <c r="C272" s="43"/>
      <c r="D272" s="43"/>
      <c r="E272" s="43"/>
      <c r="F272" s="43"/>
      <c r="G272" s="43"/>
      <c r="H272" s="43"/>
      <c r="I272" s="43"/>
      <c r="J272" s="43"/>
      <c r="Q272" s="201">
        <f t="shared" si="18"/>
        <v>254</v>
      </c>
      <c r="R272" s="22" t="str">
        <f t="shared" si="17"/>
        <v>Monday</v>
      </c>
      <c r="S272" s="22">
        <f t="shared" si="19"/>
        <v>0</v>
      </c>
    </row>
    <row r="273" spans="1:19" x14ac:dyDescent="0.3">
      <c r="A273" s="43"/>
      <c r="B273" s="43"/>
      <c r="C273" s="43"/>
      <c r="D273" s="43"/>
      <c r="E273" s="43"/>
      <c r="F273" s="43"/>
      <c r="G273" s="43"/>
      <c r="H273" s="43"/>
      <c r="I273" s="43"/>
      <c r="J273" s="43"/>
      <c r="Q273" s="201">
        <f t="shared" si="18"/>
        <v>255</v>
      </c>
      <c r="R273" s="22" t="str">
        <f t="shared" si="17"/>
        <v>Tuesday</v>
      </c>
      <c r="S273" s="22">
        <f t="shared" si="19"/>
        <v>0</v>
      </c>
    </row>
    <row r="274" spans="1:19" x14ac:dyDescent="0.3">
      <c r="A274" s="43"/>
      <c r="B274" s="43"/>
      <c r="C274" s="43"/>
      <c r="D274" s="43"/>
      <c r="E274" s="43"/>
      <c r="F274" s="43"/>
      <c r="G274" s="43"/>
      <c r="H274" s="43"/>
      <c r="I274" s="43"/>
      <c r="J274" s="43"/>
      <c r="Q274" s="201">
        <f t="shared" si="18"/>
        <v>256</v>
      </c>
      <c r="R274" s="22" t="str">
        <f t="shared" ref="R274:R339" si="20">TEXT(Q274,"dddd")</f>
        <v>Wednesday</v>
      </c>
      <c r="S274" s="22">
        <f t="shared" si="19"/>
        <v>0</v>
      </c>
    </row>
    <row r="275" spans="1:19" x14ac:dyDescent="0.3">
      <c r="A275" s="43"/>
      <c r="B275" s="43"/>
      <c r="C275" s="43"/>
      <c r="D275" s="43"/>
      <c r="E275" s="43"/>
      <c r="F275" s="43"/>
      <c r="G275" s="43"/>
      <c r="H275" s="43"/>
      <c r="I275" s="43"/>
      <c r="J275" s="43"/>
      <c r="Q275" s="201">
        <f t="shared" ref="Q275:Q340" si="21">Q274+1</f>
        <v>257</v>
      </c>
      <c r="R275" s="22" t="str">
        <f t="shared" si="20"/>
        <v>Thursday</v>
      </c>
      <c r="S275" s="22">
        <f t="shared" si="19"/>
        <v>0</v>
      </c>
    </row>
    <row r="276" spans="1:19" x14ac:dyDescent="0.3">
      <c r="A276" s="43"/>
      <c r="B276" s="43"/>
      <c r="C276" s="43"/>
      <c r="D276" s="43"/>
      <c r="E276" s="43"/>
      <c r="F276" s="43"/>
      <c r="G276" s="43"/>
      <c r="H276" s="43"/>
      <c r="I276" s="43"/>
      <c r="J276" s="43"/>
      <c r="Q276" s="201">
        <f t="shared" si="21"/>
        <v>258</v>
      </c>
      <c r="R276" s="22" t="str">
        <f t="shared" si="20"/>
        <v>Friday</v>
      </c>
      <c r="S276" s="22">
        <f t="shared" si="19"/>
        <v>0</v>
      </c>
    </row>
    <row r="277" spans="1:19" x14ac:dyDescent="0.3">
      <c r="A277" s="43"/>
      <c r="B277" s="43"/>
      <c r="C277" s="43"/>
      <c r="D277" s="43"/>
      <c r="E277" s="43"/>
      <c r="F277" s="43"/>
      <c r="G277" s="43"/>
      <c r="H277" s="43"/>
      <c r="I277" s="43"/>
      <c r="J277" s="43"/>
      <c r="Q277" s="201">
        <f t="shared" si="21"/>
        <v>259</v>
      </c>
      <c r="R277" s="22" t="str">
        <f t="shared" si="20"/>
        <v>Saturday</v>
      </c>
      <c r="S277" s="22">
        <f t="shared" si="19"/>
        <v>0</v>
      </c>
    </row>
    <row r="278" spans="1:19" x14ac:dyDescent="0.3">
      <c r="A278" s="43"/>
      <c r="B278" s="43"/>
      <c r="C278" s="43"/>
      <c r="D278" s="43"/>
      <c r="E278" s="43"/>
      <c r="F278" s="43"/>
      <c r="G278" s="43"/>
      <c r="H278" s="43"/>
      <c r="I278" s="43"/>
      <c r="J278" s="43"/>
      <c r="Q278" s="201">
        <f t="shared" si="21"/>
        <v>260</v>
      </c>
      <c r="R278" s="22" t="str">
        <f t="shared" si="20"/>
        <v>Sunday</v>
      </c>
      <c r="S278" s="22">
        <f t="shared" si="19"/>
        <v>0</v>
      </c>
    </row>
    <row r="279" spans="1:19" x14ac:dyDescent="0.3">
      <c r="A279" s="43"/>
      <c r="B279" s="43"/>
      <c r="C279" s="43"/>
      <c r="D279" s="43"/>
      <c r="E279" s="43"/>
      <c r="F279" s="43"/>
      <c r="G279" s="43"/>
      <c r="H279" s="43"/>
      <c r="I279" s="43"/>
      <c r="J279" s="43"/>
      <c r="Q279" s="201">
        <f t="shared" si="21"/>
        <v>261</v>
      </c>
      <c r="R279" s="22" t="str">
        <f t="shared" si="20"/>
        <v>Monday</v>
      </c>
      <c r="S279" s="22">
        <f t="shared" si="19"/>
        <v>0</v>
      </c>
    </row>
    <row r="280" spans="1:19" x14ac:dyDescent="0.3">
      <c r="A280" s="43"/>
      <c r="B280" s="43"/>
      <c r="C280" s="43"/>
      <c r="D280" s="43"/>
      <c r="E280" s="43"/>
      <c r="F280" s="43"/>
      <c r="G280" s="43"/>
      <c r="H280" s="43"/>
      <c r="I280" s="43"/>
      <c r="J280" s="43"/>
      <c r="Q280" s="201">
        <f t="shared" si="21"/>
        <v>262</v>
      </c>
      <c r="R280" s="22" t="str">
        <f t="shared" si="20"/>
        <v>Tuesday</v>
      </c>
      <c r="S280" s="22">
        <f t="shared" si="19"/>
        <v>0</v>
      </c>
    </row>
    <row r="281" spans="1:19" x14ac:dyDescent="0.3">
      <c r="A281" s="43"/>
      <c r="B281" s="43"/>
      <c r="C281" s="43"/>
      <c r="D281" s="43"/>
      <c r="E281" s="43"/>
      <c r="F281" s="43"/>
      <c r="G281" s="43"/>
      <c r="H281" s="43"/>
      <c r="I281" s="43"/>
      <c r="J281" s="43"/>
      <c r="Q281" s="201">
        <f t="shared" si="21"/>
        <v>263</v>
      </c>
      <c r="R281" s="22" t="str">
        <f t="shared" si="20"/>
        <v>Wednesday</v>
      </c>
      <c r="S281" s="22">
        <f t="shared" si="19"/>
        <v>0</v>
      </c>
    </row>
    <row r="282" spans="1:19" x14ac:dyDescent="0.3">
      <c r="A282" s="43"/>
      <c r="B282" s="43"/>
      <c r="C282" s="43"/>
      <c r="D282" s="43"/>
      <c r="E282" s="43"/>
      <c r="F282" s="43"/>
      <c r="G282" s="43"/>
      <c r="H282" s="43"/>
      <c r="I282" s="43"/>
      <c r="J282" s="43"/>
      <c r="Q282" s="201">
        <f t="shared" si="21"/>
        <v>264</v>
      </c>
      <c r="R282" s="22" t="str">
        <f t="shared" si="20"/>
        <v>Thursday</v>
      </c>
      <c r="S282" s="22">
        <f t="shared" si="19"/>
        <v>0</v>
      </c>
    </row>
    <row r="283" spans="1:19" x14ac:dyDescent="0.3">
      <c r="A283" s="43"/>
      <c r="B283" s="43"/>
      <c r="C283" s="43"/>
      <c r="D283" s="43"/>
      <c r="E283" s="43"/>
      <c r="F283" s="43"/>
      <c r="G283" s="43"/>
      <c r="H283" s="43"/>
      <c r="I283" s="43"/>
      <c r="J283" s="43"/>
      <c r="Q283" s="201">
        <f t="shared" si="21"/>
        <v>265</v>
      </c>
      <c r="R283" s="22" t="str">
        <f t="shared" si="20"/>
        <v>Friday</v>
      </c>
      <c r="S283" s="22">
        <f t="shared" si="19"/>
        <v>0</v>
      </c>
    </row>
    <row r="284" spans="1:19" x14ac:dyDescent="0.3">
      <c r="A284" s="43"/>
      <c r="B284" s="43"/>
      <c r="C284" s="43"/>
      <c r="D284" s="43"/>
      <c r="E284" s="43"/>
      <c r="F284" s="43"/>
      <c r="G284" s="43"/>
      <c r="H284" s="43"/>
      <c r="I284" s="43"/>
      <c r="J284" s="43"/>
      <c r="Q284" s="201">
        <f t="shared" si="21"/>
        <v>266</v>
      </c>
      <c r="R284" s="22" t="str">
        <f t="shared" si="20"/>
        <v>Saturday</v>
      </c>
      <c r="S284" s="22">
        <f t="shared" si="19"/>
        <v>0</v>
      </c>
    </row>
    <row r="285" spans="1:19" x14ac:dyDescent="0.3">
      <c r="A285" s="43"/>
      <c r="B285" s="43"/>
      <c r="C285" s="43"/>
      <c r="D285" s="43"/>
      <c r="E285" s="43"/>
      <c r="F285" s="43"/>
      <c r="G285" s="43"/>
      <c r="H285" s="43"/>
      <c r="I285" s="43"/>
      <c r="J285" s="43"/>
      <c r="Q285" s="201">
        <f t="shared" si="21"/>
        <v>267</v>
      </c>
      <c r="R285" s="22" t="str">
        <f t="shared" si="20"/>
        <v>Sunday</v>
      </c>
      <c r="S285" s="22">
        <f t="shared" si="19"/>
        <v>0</v>
      </c>
    </row>
    <row r="286" spans="1:19" x14ac:dyDescent="0.3">
      <c r="A286" s="43"/>
      <c r="B286" s="43"/>
      <c r="C286" s="43"/>
      <c r="D286" s="43"/>
      <c r="E286" s="43"/>
      <c r="F286" s="43"/>
      <c r="G286" s="43"/>
      <c r="H286" s="43"/>
      <c r="I286" s="43"/>
      <c r="J286" s="43"/>
      <c r="Q286" s="201">
        <f t="shared" si="21"/>
        <v>268</v>
      </c>
      <c r="R286" s="22" t="str">
        <f t="shared" si="20"/>
        <v>Monday</v>
      </c>
      <c r="S286" s="22">
        <f t="shared" si="19"/>
        <v>0</v>
      </c>
    </row>
    <row r="287" spans="1:19" x14ac:dyDescent="0.3">
      <c r="A287" s="43"/>
      <c r="B287" s="43"/>
      <c r="C287" s="43"/>
      <c r="D287" s="43"/>
      <c r="E287" s="43"/>
      <c r="F287" s="43"/>
      <c r="G287" s="43"/>
      <c r="H287" s="43"/>
      <c r="I287" s="43"/>
      <c r="J287" s="43"/>
      <c r="Q287" s="201">
        <f t="shared" si="21"/>
        <v>269</v>
      </c>
      <c r="R287" s="22" t="str">
        <f t="shared" si="20"/>
        <v>Tuesday</v>
      </c>
      <c r="S287" s="22">
        <f t="shared" si="19"/>
        <v>0</v>
      </c>
    </row>
    <row r="288" spans="1:19" x14ac:dyDescent="0.3">
      <c r="A288" s="43"/>
      <c r="B288" s="43"/>
      <c r="C288" s="43"/>
      <c r="D288" s="43"/>
      <c r="E288" s="43"/>
      <c r="F288" s="43"/>
      <c r="G288" s="43"/>
      <c r="H288" s="43"/>
      <c r="I288" s="43"/>
      <c r="J288" s="43"/>
      <c r="Q288" s="201">
        <f t="shared" si="21"/>
        <v>270</v>
      </c>
      <c r="R288" s="22" t="str">
        <f t="shared" si="20"/>
        <v>Wednesday</v>
      </c>
      <c r="S288" s="22">
        <f t="shared" si="19"/>
        <v>0</v>
      </c>
    </row>
    <row r="289" spans="1:19" x14ac:dyDescent="0.3">
      <c r="A289" s="43"/>
      <c r="B289" s="43"/>
      <c r="C289" s="43"/>
      <c r="D289" s="43"/>
      <c r="E289" s="43"/>
      <c r="F289" s="43"/>
      <c r="G289" s="43"/>
      <c r="H289" s="43"/>
      <c r="I289" s="43"/>
      <c r="J289" s="43"/>
      <c r="Q289" s="201">
        <f t="shared" si="21"/>
        <v>271</v>
      </c>
      <c r="R289" s="22" t="str">
        <f t="shared" si="20"/>
        <v>Thursday</v>
      </c>
      <c r="S289" s="22">
        <f t="shared" si="19"/>
        <v>0</v>
      </c>
    </row>
    <row r="290" spans="1:19" x14ac:dyDescent="0.3">
      <c r="A290" s="43"/>
      <c r="B290" s="43"/>
      <c r="C290" s="43"/>
      <c r="D290" s="43"/>
      <c r="E290" s="43"/>
      <c r="F290" s="43"/>
      <c r="G290" s="43"/>
      <c r="H290" s="43"/>
      <c r="I290" s="43"/>
      <c r="J290" s="43"/>
      <c r="Q290" s="201">
        <f t="shared" si="21"/>
        <v>272</v>
      </c>
      <c r="R290" s="22" t="str">
        <f t="shared" si="20"/>
        <v>Friday</v>
      </c>
      <c r="S290" s="22">
        <f t="shared" si="19"/>
        <v>0</v>
      </c>
    </row>
    <row r="291" spans="1:19" x14ac:dyDescent="0.3">
      <c r="A291" s="43"/>
      <c r="B291" s="43"/>
      <c r="C291" s="43"/>
      <c r="D291" s="43"/>
      <c r="E291" s="43"/>
      <c r="F291" s="43"/>
      <c r="G291" s="43"/>
      <c r="H291" s="43"/>
      <c r="I291" s="43"/>
      <c r="J291" s="43"/>
      <c r="Q291" s="201">
        <f>D18</f>
        <v>246</v>
      </c>
      <c r="S291" s="22">
        <f>SUM(S261:S290)</f>
        <v>0</v>
      </c>
    </row>
    <row r="292" spans="1:19" x14ac:dyDescent="0.3">
      <c r="A292" s="43"/>
      <c r="B292" s="43"/>
      <c r="C292" s="43"/>
      <c r="D292" s="43"/>
      <c r="E292" s="43"/>
      <c r="F292" s="43"/>
      <c r="G292" s="43"/>
      <c r="H292" s="43"/>
      <c r="I292" s="43"/>
      <c r="J292" s="43"/>
      <c r="Q292" s="201">
        <f>Q290+1</f>
        <v>273</v>
      </c>
      <c r="R292" s="22" t="str">
        <f t="shared" si="20"/>
        <v>Saturday</v>
      </c>
      <c r="S292" s="22">
        <f t="shared" si="19"/>
        <v>0</v>
      </c>
    </row>
    <row r="293" spans="1:19" x14ac:dyDescent="0.3">
      <c r="A293" s="43"/>
      <c r="B293" s="43"/>
      <c r="C293" s="43"/>
      <c r="D293" s="43"/>
      <c r="E293" s="43"/>
      <c r="F293" s="43"/>
      <c r="G293" s="43"/>
      <c r="H293" s="43"/>
      <c r="I293" s="43"/>
      <c r="J293" s="43"/>
      <c r="Q293" s="201">
        <f t="shared" si="21"/>
        <v>274</v>
      </c>
      <c r="R293" s="22" t="str">
        <f t="shared" si="20"/>
        <v>Sunday</v>
      </c>
      <c r="S293" s="22">
        <f t="shared" si="19"/>
        <v>0</v>
      </c>
    </row>
    <row r="294" spans="1:19" x14ac:dyDescent="0.3">
      <c r="A294" s="43"/>
      <c r="B294" s="43"/>
      <c r="C294" s="43"/>
      <c r="D294" s="43"/>
      <c r="E294" s="43"/>
      <c r="F294" s="43"/>
      <c r="G294" s="43"/>
      <c r="H294" s="43"/>
      <c r="I294" s="43"/>
      <c r="J294" s="43"/>
      <c r="Q294" s="201">
        <f t="shared" si="21"/>
        <v>275</v>
      </c>
      <c r="R294" s="22" t="str">
        <f t="shared" si="20"/>
        <v>Monday</v>
      </c>
      <c r="S294" s="22">
        <f t="shared" si="19"/>
        <v>0</v>
      </c>
    </row>
    <row r="295" spans="1:19" x14ac:dyDescent="0.3">
      <c r="A295" s="43"/>
      <c r="B295" s="43"/>
      <c r="C295" s="43"/>
      <c r="D295" s="43"/>
      <c r="E295" s="43"/>
      <c r="F295" s="43"/>
      <c r="G295" s="43"/>
      <c r="H295" s="43"/>
      <c r="I295" s="43"/>
      <c r="J295" s="43"/>
      <c r="Q295" s="201">
        <f t="shared" si="21"/>
        <v>276</v>
      </c>
      <c r="R295" s="22" t="str">
        <f t="shared" si="20"/>
        <v>Tuesday</v>
      </c>
      <c r="S295" s="22">
        <f t="shared" si="19"/>
        <v>0</v>
      </c>
    </row>
    <row r="296" spans="1:19" x14ac:dyDescent="0.3">
      <c r="A296" s="43"/>
      <c r="B296" s="43"/>
      <c r="C296" s="43"/>
      <c r="D296" s="43"/>
      <c r="E296" s="43"/>
      <c r="F296" s="43"/>
      <c r="G296" s="43"/>
      <c r="H296" s="43"/>
      <c r="I296" s="43"/>
      <c r="J296" s="43"/>
      <c r="Q296" s="201">
        <f t="shared" si="21"/>
        <v>277</v>
      </c>
      <c r="R296" s="22" t="str">
        <f t="shared" si="20"/>
        <v>Wednesday</v>
      </c>
      <c r="S296" s="22">
        <f t="shared" si="19"/>
        <v>0</v>
      </c>
    </row>
    <row r="297" spans="1:19" x14ac:dyDescent="0.3">
      <c r="A297" s="43"/>
      <c r="B297" s="43"/>
      <c r="C297" s="43"/>
      <c r="D297" s="43"/>
      <c r="E297" s="43"/>
      <c r="F297" s="43"/>
      <c r="G297" s="43"/>
      <c r="H297" s="43"/>
      <c r="I297" s="43"/>
      <c r="J297" s="43"/>
      <c r="Q297" s="201">
        <f t="shared" si="21"/>
        <v>278</v>
      </c>
      <c r="R297" s="22" t="str">
        <f t="shared" si="20"/>
        <v>Thursday</v>
      </c>
      <c r="S297" s="22">
        <f t="shared" si="19"/>
        <v>0</v>
      </c>
    </row>
    <row r="298" spans="1:19" x14ac:dyDescent="0.3">
      <c r="A298" s="43"/>
      <c r="B298" s="43"/>
      <c r="C298" s="43"/>
      <c r="D298" s="43"/>
      <c r="E298" s="43"/>
      <c r="F298" s="43"/>
      <c r="G298" s="43"/>
      <c r="H298" s="43"/>
      <c r="I298" s="43"/>
      <c r="J298" s="43"/>
      <c r="Q298" s="201">
        <f t="shared" si="21"/>
        <v>279</v>
      </c>
      <c r="R298" s="22" t="str">
        <f t="shared" si="20"/>
        <v>Friday</v>
      </c>
      <c r="S298" s="22">
        <f t="shared" si="19"/>
        <v>0</v>
      </c>
    </row>
    <row r="299" spans="1:19" x14ac:dyDescent="0.3">
      <c r="A299" s="43"/>
      <c r="B299" s="43"/>
      <c r="C299" s="43"/>
      <c r="D299" s="43"/>
      <c r="E299" s="43"/>
      <c r="F299" s="43"/>
      <c r="G299" s="43"/>
      <c r="H299" s="43"/>
      <c r="I299" s="43"/>
      <c r="J299" s="43"/>
      <c r="Q299" s="201">
        <f t="shared" si="21"/>
        <v>280</v>
      </c>
      <c r="R299" s="22" t="str">
        <f t="shared" si="20"/>
        <v>Saturday</v>
      </c>
      <c r="S299" s="22">
        <f t="shared" si="19"/>
        <v>0</v>
      </c>
    </row>
    <row r="300" spans="1:19" x14ac:dyDescent="0.3">
      <c r="A300" s="43"/>
      <c r="B300" s="43"/>
      <c r="C300" s="43"/>
      <c r="D300" s="43"/>
      <c r="E300" s="43"/>
      <c r="F300" s="43"/>
      <c r="G300" s="43"/>
      <c r="H300" s="43"/>
      <c r="I300" s="43"/>
      <c r="J300" s="43"/>
      <c r="Q300" s="201">
        <f t="shared" si="21"/>
        <v>281</v>
      </c>
      <c r="R300" s="22" t="str">
        <f t="shared" si="20"/>
        <v>Sunday</v>
      </c>
      <c r="S300" s="22">
        <f t="shared" si="19"/>
        <v>0</v>
      </c>
    </row>
    <row r="301" spans="1:19" x14ac:dyDescent="0.3">
      <c r="A301" s="43"/>
      <c r="B301" s="43"/>
      <c r="C301" s="43"/>
      <c r="D301" s="43"/>
      <c r="E301" s="43"/>
      <c r="F301" s="43"/>
      <c r="G301" s="43"/>
      <c r="H301" s="43"/>
      <c r="I301" s="43"/>
      <c r="J301" s="43"/>
      <c r="Q301" s="201">
        <f t="shared" si="21"/>
        <v>282</v>
      </c>
      <c r="R301" s="22" t="str">
        <f t="shared" si="20"/>
        <v>Monday</v>
      </c>
      <c r="S301" s="22">
        <f t="shared" si="19"/>
        <v>0</v>
      </c>
    </row>
    <row r="302" spans="1:19" x14ac:dyDescent="0.3">
      <c r="A302" s="43"/>
      <c r="B302" s="43"/>
      <c r="C302" s="43"/>
      <c r="D302" s="43"/>
      <c r="E302" s="43"/>
      <c r="F302" s="43"/>
      <c r="G302" s="43"/>
      <c r="H302" s="43"/>
      <c r="I302" s="43"/>
      <c r="J302" s="43"/>
      <c r="Q302" s="201">
        <f t="shared" si="21"/>
        <v>283</v>
      </c>
      <c r="R302" s="22" t="str">
        <f t="shared" si="20"/>
        <v>Tuesday</v>
      </c>
      <c r="S302" s="22">
        <f t="shared" si="19"/>
        <v>0</v>
      </c>
    </row>
    <row r="303" spans="1:19" x14ac:dyDescent="0.3">
      <c r="A303" s="43"/>
      <c r="B303" s="43"/>
      <c r="C303" s="43"/>
      <c r="D303" s="43"/>
      <c r="E303" s="43"/>
      <c r="F303" s="43"/>
      <c r="G303" s="43"/>
      <c r="H303" s="43"/>
      <c r="I303" s="43"/>
      <c r="J303" s="43"/>
      <c r="Q303" s="201">
        <f t="shared" si="21"/>
        <v>284</v>
      </c>
      <c r="R303" s="22" t="str">
        <f t="shared" si="20"/>
        <v>Wednesday</v>
      </c>
      <c r="S303" s="22">
        <f t="shared" si="19"/>
        <v>0</v>
      </c>
    </row>
    <row r="304" spans="1:19" x14ac:dyDescent="0.3">
      <c r="A304" s="43"/>
      <c r="B304" s="43"/>
      <c r="C304" s="43"/>
      <c r="D304" s="43"/>
      <c r="E304" s="43"/>
      <c r="F304" s="43"/>
      <c r="G304" s="43"/>
      <c r="H304" s="43"/>
      <c r="I304" s="43"/>
      <c r="J304" s="43"/>
      <c r="Q304" s="201">
        <f t="shared" si="21"/>
        <v>285</v>
      </c>
      <c r="R304" s="22" t="str">
        <f t="shared" si="20"/>
        <v>Thursday</v>
      </c>
      <c r="S304" s="22">
        <f t="shared" si="19"/>
        <v>0</v>
      </c>
    </row>
    <row r="305" spans="1:19" x14ac:dyDescent="0.3">
      <c r="A305" s="43"/>
      <c r="B305" s="43"/>
      <c r="C305" s="43"/>
      <c r="D305" s="43"/>
      <c r="E305" s="43"/>
      <c r="F305" s="43"/>
      <c r="G305" s="43"/>
      <c r="H305" s="43"/>
      <c r="I305" s="43"/>
      <c r="J305" s="43"/>
      <c r="Q305" s="201">
        <f t="shared" si="21"/>
        <v>286</v>
      </c>
      <c r="R305" s="22" t="str">
        <f t="shared" si="20"/>
        <v>Friday</v>
      </c>
      <c r="S305" s="22">
        <f t="shared" si="19"/>
        <v>0</v>
      </c>
    </row>
    <row r="306" spans="1:19" x14ac:dyDescent="0.3">
      <c r="A306" s="43"/>
      <c r="B306" s="43"/>
      <c r="C306" s="43"/>
      <c r="D306" s="43"/>
      <c r="E306" s="43"/>
      <c r="F306" s="43"/>
      <c r="G306" s="43"/>
      <c r="H306" s="43"/>
      <c r="I306" s="43"/>
      <c r="J306" s="43"/>
      <c r="Q306" s="201">
        <f t="shared" si="21"/>
        <v>287</v>
      </c>
      <c r="R306" s="22" t="str">
        <f t="shared" si="20"/>
        <v>Saturday</v>
      </c>
      <c r="S306" s="22">
        <f t="shared" si="19"/>
        <v>0</v>
      </c>
    </row>
    <row r="307" spans="1:19" x14ac:dyDescent="0.3">
      <c r="A307" s="43"/>
      <c r="B307" s="43"/>
      <c r="C307" s="43"/>
      <c r="D307" s="43"/>
      <c r="E307" s="43"/>
      <c r="F307" s="43"/>
      <c r="G307" s="43"/>
      <c r="H307" s="43"/>
      <c r="I307" s="43"/>
      <c r="J307" s="43"/>
      <c r="Q307" s="201">
        <f t="shared" si="21"/>
        <v>288</v>
      </c>
      <c r="R307" s="22" t="str">
        <f t="shared" si="20"/>
        <v>Sunday</v>
      </c>
      <c r="S307" s="22">
        <f t="shared" si="19"/>
        <v>0</v>
      </c>
    </row>
    <row r="308" spans="1:19" x14ac:dyDescent="0.3">
      <c r="A308" s="43"/>
      <c r="B308" s="43"/>
      <c r="C308" s="43"/>
      <c r="D308" s="43"/>
      <c r="E308" s="43"/>
      <c r="F308" s="43"/>
      <c r="G308" s="43"/>
      <c r="H308" s="43"/>
      <c r="I308" s="43"/>
      <c r="J308" s="43"/>
      <c r="Q308" s="201">
        <f t="shared" si="21"/>
        <v>289</v>
      </c>
      <c r="R308" s="22" t="str">
        <f t="shared" si="20"/>
        <v>Monday</v>
      </c>
      <c r="S308" s="22">
        <f t="shared" si="19"/>
        <v>0</v>
      </c>
    </row>
    <row r="309" spans="1:19" x14ac:dyDescent="0.3">
      <c r="A309" s="43"/>
      <c r="B309" s="43"/>
      <c r="C309" s="43"/>
      <c r="D309" s="43"/>
      <c r="E309" s="43"/>
      <c r="F309" s="43"/>
      <c r="G309" s="43"/>
      <c r="H309" s="43"/>
      <c r="I309" s="43"/>
      <c r="J309" s="43"/>
      <c r="Q309" s="201">
        <f t="shared" si="21"/>
        <v>290</v>
      </c>
      <c r="R309" s="22" t="str">
        <f t="shared" si="20"/>
        <v>Tuesday</v>
      </c>
      <c r="S309" s="22">
        <f t="shared" si="19"/>
        <v>0</v>
      </c>
    </row>
    <row r="310" spans="1:19" x14ac:dyDescent="0.3">
      <c r="A310" s="43"/>
      <c r="B310" s="43"/>
      <c r="C310" s="43"/>
      <c r="D310" s="43"/>
      <c r="E310" s="43"/>
      <c r="F310" s="43"/>
      <c r="G310" s="43"/>
      <c r="H310" s="43"/>
      <c r="I310" s="43"/>
      <c r="J310" s="43"/>
      <c r="Q310" s="201">
        <f t="shared" si="21"/>
        <v>291</v>
      </c>
      <c r="R310" s="22" t="str">
        <f t="shared" si="20"/>
        <v>Wednesday</v>
      </c>
      <c r="S310" s="22">
        <f t="shared" si="19"/>
        <v>0</v>
      </c>
    </row>
    <row r="311" spans="1:19" x14ac:dyDescent="0.3">
      <c r="A311" s="43"/>
      <c r="B311" s="43"/>
      <c r="C311" s="43"/>
      <c r="D311" s="43"/>
      <c r="E311" s="43"/>
      <c r="F311" s="43"/>
      <c r="G311" s="43"/>
      <c r="H311" s="43"/>
      <c r="I311" s="43"/>
      <c r="J311" s="43"/>
      <c r="Q311" s="201">
        <f t="shared" si="21"/>
        <v>292</v>
      </c>
      <c r="R311" s="22" t="str">
        <f t="shared" si="20"/>
        <v>Thursday</v>
      </c>
      <c r="S311" s="22">
        <f t="shared" si="19"/>
        <v>0</v>
      </c>
    </row>
    <row r="312" spans="1:19" x14ac:dyDescent="0.3">
      <c r="A312" s="43"/>
      <c r="B312" s="43"/>
      <c r="C312" s="43"/>
      <c r="D312" s="43"/>
      <c r="E312" s="43"/>
      <c r="F312" s="43"/>
      <c r="G312" s="43"/>
      <c r="H312" s="43"/>
      <c r="I312" s="43"/>
      <c r="J312" s="43"/>
      <c r="Q312" s="201">
        <f t="shared" si="21"/>
        <v>293</v>
      </c>
      <c r="R312" s="22" t="str">
        <f t="shared" si="20"/>
        <v>Friday</v>
      </c>
      <c r="S312" s="22">
        <f t="shared" si="19"/>
        <v>0</v>
      </c>
    </row>
    <row r="313" spans="1:19" x14ac:dyDescent="0.3">
      <c r="A313" s="43"/>
      <c r="B313" s="43"/>
      <c r="C313" s="43"/>
      <c r="D313" s="43"/>
      <c r="E313" s="43"/>
      <c r="F313" s="43"/>
      <c r="G313" s="43"/>
      <c r="H313" s="43"/>
      <c r="I313" s="43"/>
      <c r="J313" s="43"/>
      <c r="Q313" s="201">
        <f t="shared" si="21"/>
        <v>294</v>
      </c>
      <c r="R313" s="22" t="str">
        <f t="shared" si="20"/>
        <v>Saturday</v>
      </c>
      <c r="S313" s="22">
        <f t="shared" si="19"/>
        <v>0</v>
      </c>
    </row>
    <row r="314" spans="1:19" x14ac:dyDescent="0.3">
      <c r="A314" s="43"/>
      <c r="B314" s="43"/>
      <c r="C314" s="43"/>
      <c r="D314" s="43"/>
      <c r="E314" s="43"/>
      <c r="F314" s="43"/>
      <c r="G314" s="43"/>
      <c r="H314" s="43"/>
      <c r="I314" s="43"/>
      <c r="J314" s="43"/>
      <c r="Q314" s="201">
        <f t="shared" si="21"/>
        <v>295</v>
      </c>
      <c r="R314" s="22" t="str">
        <f t="shared" si="20"/>
        <v>Sunday</v>
      </c>
      <c r="S314" s="22">
        <f t="shared" si="19"/>
        <v>0</v>
      </c>
    </row>
    <row r="315" spans="1:19" x14ac:dyDescent="0.3">
      <c r="A315" s="43"/>
      <c r="B315" s="43"/>
      <c r="C315" s="43"/>
      <c r="D315" s="43"/>
      <c r="E315" s="43"/>
      <c r="F315" s="43"/>
      <c r="G315" s="43"/>
      <c r="H315" s="43"/>
      <c r="I315" s="43"/>
      <c r="J315" s="43"/>
      <c r="Q315" s="201">
        <f t="shared" si="21"/>
        <v>296</v>
      </c>
      <c r="R315" s="22" t="str">
        <f t="shared" si="20"/>
        <v>Monday</v>
      </c>
      <c r="S315" s="22">
        <f t="shared" si="19"/>
        <v>0</v>
      </c>
    </row>
    <row r="316" spans="1:19" x14ac:dyDescent="0.3">
      <c r="A316" s="43"/>
      <c r="B316" s="43"/>
      <c r="C316" s="43"/>
      <c r="D316" s="43"/>
      <c r="E316" s="43"/>
      <c r="F316" s="43"/>
      <c r="G316" s="43"/>
      <c r="H316" s="43"/>
      <c r="I316" s="43"/>
      <c r="J316" s="43"/>
      <c r="Q316" s="201">
        <f t="shared" si="21"/>
        <v>297</v>
      </c>
      <c r="R316" s="22" t="str">
        <f t="shared" si="20"/>
        <v>Tuesday</v>
      </c>
      <c r="S316" s="22">
        <f t="shared" si="19"/>
        <v>0</v>
      </c>
    </row>
    <row r="317" spans="1:19" x14ac:dyDescent="0.3">
      <c r="A317" s="43"/>
      <c r="B317" s="43"/>
      <c r="C317" s="43"/>
      <c r="D317" s="43"/>
      <c r="E317" s="43"/>
      <c r="F317" s="43"/>
      <c r="G317" s="43"/>
      <c r="H317" s="43"/>
      <c r="I317" s="43"/>
      <c r="J317" s="43"/>
      <c r="Q317" s="201">
        <f t="shared" si="21"/>
        <v>298</v>
      </c>
      <c r="R317" s="22" t="str">
        <f t="shared" si="20"/>
        <v>Wednesday</v>
      </c>
      <c r="S317" s="22">
        <f t="shared" si="19"/>
        <v>0</v>
      </c>
    </row>
    <row r="318" spans="1:19" x14ac:dyDescent="0.3">
      <c r="A318" s="43"/>
      <c r="B318" s="43"/>
      <c r="C318" s="43"/>
      <c r="D318" s="43"/>
      <c r="E318" s="43"/>
      <c r="F318" s="43"/>
      <c r="G318" s="43"/>
      <c r="H318" s="43"/>
      <c r="I318" s="43"/>
      <c r="J318" s="43"/>
      <c r="Q318" s="201">
        <f t="shared" si="21"/>
        <v>299</v>
      </c>
      <c r="R318" s="22" t="str">
        <f t="shared" si="20"/>
        <v>Thursday</v>
      </c>
      <c r="S318" s="22">
        <f t="shared" si="19"/>
        <v>0</v>
      </c>
    </row>
    <row r="319" spans="1:19" x14ac:dyDescent="0.3">
      <c r="A319" s="43"/>
      <c r="B319" s="43"/>
      <c r="C319" s="43"/>
      <c r="D319" s="43"/>
      <c r="E319" s="43"/>
      <c r="F319" s="43"/>
      <c r="G319" s="43"/>
      <c r="H319" s="43"/>
      <c r="I319" s="43"/>
      <c r="J319" s="43"/>
      <c r="Q319" s="201">
        <f t="shared" si="21"/>
        <v>300</v>
      </c>
      <c r="R319" s="22" t="str">
        <f t="shared" si="20"/>
        <v>Friday</v>
      </c>
      <c r="S319" s="22">
        <f t="shared" si="19"/>
        <v>0</v>
      </c>
    </row>
    <row r="320" spans="1:19" x14ac:dyDescent="0.3">
      <c r="A320" s="43"/>
      <c r="B320" s="43"/>
      <c r="C320" s="43"/>
      <c r="D320" s="43"/>
      <c r="E320" s="43"/>
      <c r="F320" s="43"/>
      <c r="G320" s="43"/>
      <c r="H320" s="43"/>
      <c r="I320" s="43"/>
      <c r="J320" s="43"/>
      <c r="Q320" s="201">
        <f t="shared" si="21"/>
        <v>301</v>
      </c>
      <c r="R320" s="22" t="str">
        <f t="shared" si="20"/>
        <v>Saturday</v>
      </c>
      <c r="S320" s="22">
        <f t="shared" si="19"/>
        <v>0</v>
      </c>
    </row>
    <row r="321" spans="1:19" x14ac:dyDescent="0.3">
      <c r="A321" s="43"/>
      <c r="B321" s="43"/>
      <c r="C321" s="43"/>
      <c r="D321" s="43"/>
      <c r="E321" s="43"/>
      <c r="F321" s="43"/>
      <c r="G321" s="43"/>
      <c r="H321" s="43"/>
      <c r="I321" s="43"/>
      <c r="J321" s="43"/>
      <c r="Q321" s="201">
        <f t="shared" si="21"/>
        <v>302</v>
      </c>
      <c r="R321" s="22" t="str">
        <f t="shared" si="20"/>
        <v>Sunday</v>
      </c>
      <c r="S321" s="22">
        <f t="shared" si="19"/>
        <v>0</v>
      </c>
    </row>
    <row r="322" spans="1:19" x14ac:dyDescent="0.3">
      <c r="A322" s="43"/>
      <c r="B322" s="43"/>
      <c r="C322" s="43"/>
      <c r="D322" s="43"/>
      <c r="E322" s="43"/>
      <c r="F322" s="43"/>
      <c r="G322" s="43"/>
      <c r="H322" s="43"/>
      <c r="I322" s="43"/>
      <c r="J322" s="43"/>
      <c r="Q322" s="201">
        <f t="shared" si="21"/>
        <v>303</v>
      </c>
      <c r="R322" s="22" t="str">
        <f t="shared" si="20"/>
        <v>Monday</v>
      </c>
      <c r="S322" s="22">
        <f t="shared" si="19"/>
        <v>0</v>
      </c>
    </row>
    <row r="323" spans="1:19" x14ac:dyDescent="0.3">
      <c r="A323" s="43"/>
      <c r="B323" s="43"/>
      <c r="C323" s="43"/>
      <c r="D323" s="43"/>
      <c r="E323" s="43"/>
      <c r="F323" s="43"/>
      <c r="G323" s="43"/>
      <c r="H323" s="43"/>
      <c r="I323" s="43"/>
      <c r="J323" s="43"/>
      <c r="Q323" s="201">
        <f>D19</f>
        <v>276</v>
      </c>
      <c r="S323" s="22">
        <f>SUM(S292:S322)</f>
        <v>0</v>
      </c>
    </row>
    <row r="324" spans="1:19" x14ac:dyDescent="0.3">
      <c r="A324" s="43"/>
      <c r="B324" s="43"/>
      <c r="C324" s="43"/>
      <c r="D324" s="43"/>
      <c r="E324" s="43"/>
      <c r="F324" s="43"/>
      <c r="G324" s="43"/>
      <c r="H324" s="43"/>
      <c r="I324" s="43"/>
      <c r="J324" s="43"/>
      <c r="Q324" s="201">
        <f>Q322+1</f>
        <v>304</v>
      </c>
      <c r="R324" s="22" t="str">
        <f t="shared" si="20"/>
        <v>Tuesday</v>
      </c>
      <c r="S324" s="22">
        <f t="shared" si="19"/>
        <v>0</v>
      </c>
    </row>
    <row r="325" spans="1:19" x14ac:dyDescent="0.3">
      <c r="A325" s="43"/>
      <c r="B325" s="43"/>
      <c r="C325" s="43"/>
      <c r="D325" s="43"/>
      <c r="E325" s="43"/>
      <c r="F325" s="43"/>
      <c r="G325" s="43"/>
      <c r="H325" s="43"/>
      <c r="I325" s="43"/>
      <c r="J325" s="43"/>
      <c r="Q325" s="201">
        <f t="shared" si="21"/>
        <v>305</v>
      </c>
      <c r="R325" s="22" t="str">
        <f t="shared" si="20"/>
        <v>Wednesday</v>
      </c>
      <c r="S325" s="22">
        <f t="shared" si="19"/>
        <v>0</v>
      </c>
    </row>
    <row r="326" spans="1:19" x14ac:dyDescent="0.3">
      <c r="A326" s="43"/>
      <c r="B326" s="43"/>
      <c r="C326" s="43"/>
      <c r="D326" s="43"/>
      <c r="E326" s="43"/>
      <c r="F326" s="43"/>
      <c r="G326" s="43"/>
      <c r="H326" s="43"/>
      <c r="I326" s="43"/>
      <c r="J326" s="43"/>
      <c r="Q326" s="201">
        <f t="shared" si="21"/>
        <v>306</v>
      </c>
      <c r="R326" s="22" t="str">
        <f t="shared" si="20"/>
        <v>Thursday</v>
      </c>
      <c r="S326" s="22">
        <f t="shared" si="19"/>
        <v>0</v>
      </c>
    </row>
    <row r="327" spans="1:19" x14ac:dyDescent="0.3">
      <c r="A327" s="43"/>
      <c r="B327" s="43"/>
      <c r="C327" s="43"/>
      <c r="D327" s="43"/>
      <c r="E327" s="43"/>
      <c r="F327" s="43"/>
      <c r="G327" s="43"/>
      <c r="H327" s="43"/>
      <c r="I327" s="43"/>
      <c r="J327" s="43"/>
      <c r="Q327" s="201">
        <f t="shared" si="21"/>
        <v>307</v>
      </c>
      <c r="R327" s="22" t="str">
        <f t="shared" si="20"/>
        <v>Friday</v>
      </c>
      <c r="S327" s="22">
        <f t="shared" si="19"/>
        <v>0</v>
      </c>
    </row>
    <row r="328" spans="1:19" x14ac:dyDescent="0.3">
      <c r="A328" s="43"/>
      <c r="B328" s="43"/>
      <c r="C328" s="43"/>
      <c r="D328" s="43"/>
      <c r="E328" s="43"/>
      <c r="F328" s="43"/>
      <c r="G328" s="43"/>
      <c r="H328" s="43"/>
      <c r="I328" s="43"/>
      <c r="J328" s="43"/>
      <c r="Q328" s="201">
        <f t="shared" si="21"/>
        <v>308</v>
      </c>
      <c r="R328" s="22" t="str">
        <f t="shared" si="20"/>
        <v>Saturday</v>
      </c>
      <c r="S328" s="22">
        <f t="shared" si="19"/>
        <v>0</v>
      </c>
    </row>
    <row r="329" spans="1:19" x14ac:dyDescent="0.3">
      <c r="A329" s="43"/>
      <c r="B329" s="43"/>
      <c r="C329" s="43"/>
      <c r="D329" s="43"/>
      <c r="E329" s="43"/>
      <c r="F329" s="43"/>
      <c r="G329" s="43"/>
      <c r="H329" s="43"/>
      <c r="I329" s="43"/>
      <c r="J329" s="43"/>
      <c r="Q329" s="201">
        <f t="shared" si="21"/>
        <v>309</v>
      </c>
      <c r="R329" s="22" t="str">
        <f t="shared" si="20"/>
        <v>Sunday</v>
      </c>
      <c r="S329" s="22">
        <f t="shared" si="19"/>
        <v>0</v>
      </c>
    </row>
    <row r="330" spans="1:19" x14ac:dyDescent="0.3">
      <c r="A330" s="43"/>
      <c r="B330" s="43"/>
      <c r="C330" s="43"/>
      <c r="D330" s="43"/>
      <c r="E330" s="43"/>
      <c r="F330" s="43"/>
      <c r="G330" s="43"/>
      <c r="H330" s="43"/>
      <c r="I330" s="43"/>
      <c r="J330" s="43"/>
      <c r="Q330" s="201">
        <f t="shared" si="21"/>
        <v>310</v>
      </c>
      <c r="R330" s="22" t="str">
        <f t="shared" si="20"/>
        <v>Monday</v>
      </c>
      <c r="S330" s="22">
        <f t="shared" ref="S330:S385" si="22">HLOOKUP(R330,$A$5:$G$7,3,FALSE)</f>
        <v>0</v>
      </c>
    </row>
    <row r="331" spans="1:19" x14ac:dyDescent="0.3">
      <c r="A331" s="43"/>
      <c r="B331" s="43"/>
      <c r="C331" s="43"/>
      <c r="D331" s="43"/>
      <c r="E331" s="43"/>
      <c r="F331" s="43"/>
      <c r="G331" s="43"/>
      <c r="H331" s="43"/>
      <c r="I331" s="43"/>
      <c r="J331" s="43"/>
      <c r="Q331" s="201">
        <f t="shared" si="21"/>
        <v>311</v>
      </c>
      <c r="R331" s="22" t="str">
        <f t="shared" si="20"/>
        <v>Tuesday</v>
      </c>
      <c r="S331" s="22">
        <f t="shared" si="22"/>
        <v>0</v>
      </c>
    </row>
    <row r="332" spans="1:19" x14ac:dyDescent="0.3">
      <c r="A332" s="43"/>
      <c r="B332" s="43"/>
      <c r="C332" s="43"/>
      <c r="D332" s="43"/>
      <c r="E332" s="43"/>
      <c r="F332" s="43"/>
      <c r="G332" s="43"/>
      <c r="H332" s="43"/>
      <c r="I332" s="43"/>
      <c r="J332" s="43"/>
      <c r="Q332" s="201">
        <f t="shared" si="21"/>
        <v>312</v>
      </c>
      <c r="R332" s="22" t="str">
        <f t="shared" si="20"/>
        <v>Wednesday</v>
      </c>
      <c r="S332" s="22">
        <f t="shared" si="22"/>
        <v>0</v>
      </c>
    </row>
    <row r="333" spans="1:19" x14ac:dyDescent="0.3">
      <c r="A333" s="43"/>
      <c r="B333" s="43"/>
      <c r="C333" s="43"/>
      <c r="D333" s="43"/>
      <c r="E333" s="43"/>
      <c r="F333" s="43"/>
      <c r="G333" s="43"/>
      <c r="H333" s="43"/>
      <c r="I333" s="43"/>
      <c r="J333" s="43"/>
      <c r="Q333" s="201">
        <f t="shared" si="21"/>
        <v>313</v>
      </c>
      <c r="R333" s="22" t="str">
        <f t="shared" si="20"/>
        <v>Thursday</v>
      </c>
      <c r="S333" s="22">
        <f t="shared" si="22"/>
        <v>0</v>
      </c>
    </row>
    <row r="334" spans="1:19" x14ac:dyDescent="0.3">
      <c r="A334" s="43"/>
      <c r="B334" s="43"/>
      <c r="C334" s="43"/>
      <c r="D334" s="43"/>
      <c r="E334" s="43"/>
      <c r="F334" s="43"/>
      <c r="G334" s="43"/>
      <c r="H334" s="43"/>
      <c r="I334" s="43"/>
      <c r="J334" s="43"/>
      <c r="Q334" s="201">
        <f t="shared" si="21"/>
        <v>314</v>
      </c>
      <c r="R334" s="22" t="str">
        <f t="shared" si="20"/>
        <v>Friday</v>
      </c>
      <c r="S334" s="22">
        <f t="shared" si="22"/>
        <v>0</v>
      </c>
    </row>
    <row r="335" spans="1:19" x14ac:dyDescent="0.3">
      <c r="A335" s="43"/>
      <c r="B335" s="43"/>
      <c r="C335" s="43"/>
      <c r="D335" s="43"/>
      <c r="E335" s="43"/>
      <c r="F335" s="43"/>
      <c r="G335" s="43"/>
      <c r="H335" s="43"/>
      <c r="I335" s="43"/>
      <c r="J335" s="43"/>
      <c r="Q335" s="201">
        <f t="shared" si="21"/>
        <v>315</v>
      </c>
      <c r="R335" s="22" t="str">
        <f t="shared" si="20"/>
        <v>Saturday</v>
      </c>
      <c r="S335" s="22">
        <f t="shared" si="22"/>
        <v>0</v>
      </c>
    </row>
    <row r="336" spans="1:19" x14ac:dyDescent="0.3">
      <c r="A336" s="43"/>
      <c r="B336" s="43"/>
      <c r="C336" s="43"/>
      <c r="D336" s="43"/>
      <c r="E336" s="43"/>
      <c r="F336" s="43"/>
      <c r="G336" s="43"/>
      <c r="H336" s="43"/>
      <c r="I336" s="43"/>
      <c r="J336" s="43"/>
      <c r="Q336" s="201">
        <f t="shared" si="21"/>
        <v>316</v>
      </c>
      <c r="R336" s="22" t="str">
        <f t="shared" si="20"/>
        <v>Sunday</v>
      </c>
      <c r="S336" s="22">
        <f t="shared" si="22"/>
        <v>0</v>
      </c>
    </row>
    <row r="337" spans="1:19" x14ac:dyDescent="0.3">
      <c r="A337" s="43"/>
      <c r="B337" s="43"/>
      <c r="C337" s="43"/>
      <c r="D337" s="43"/>
      <c r="E337" s="43"/>
      <c r="F337" s="43"/>
      <c r="G337" s="43"/>
      <c r="H337" s="43"/>
      <c r="I337" s="43"/>
      <c r="J337" s="43"/>
      <c r="Q337" s="201">
        <f t="shared" si="21"/>
        <v>317</v>
      </c>
      <c r="R337" s="22" t="str">
        <f t="shared" si="20"/>
        <v>Monday</v>
      </c>
      <c r="S337" s="22">
        <f t="shared" si="22"/>
        <v>0</v>
      </c>
    </row>
    <row r="338" spans="1:19" x14ac:dyDescent="0.3">
      <c r="A338" s="43"/>
      <c r="B338" s="43"/>
      <c r="C338" s="43"/>
      <c r="D338" s="43"/>
      <c r="E338" s="43"/>
      <c r="F338" s="43"/>
      <c r="G338" s="43"/>
      <c r="H338" s="43"/>
      <c r="I338" s="43"/>
      <c r="J338" s="43"/>
      <c r="Q338" s="201">
        <f t="shared" si="21"/>
        <v>318</v>
      </c>
      <c r="R338" s="22" t="str">
        <f t="shared" si="20"/>
        <v>Tuesday</v>
      </c>
      <c r="S338" s="22">
        <f t="shared" si="22"/>
        <v>0</v>
      </c>
    </row>
    <row r="339" spans="1:19" x14ac:dyDescent="0.3">
      <c r="A339" s="43"/>
      <c r="B339" s="43"/>
      <c r="C339" s="43"/>
      <c r="D339" s="43"/>
      <c r="E339" s="43"/>
      <c r="F339" s="43"/>
      <c r="G339" s="43"/>
      <c r="H339" s="43"/>
      <c r="I339" s="43"/>
      <c r="J339" s="43"/>
      <c r="Q339" s="201">
        <f t="shared" si="21"/>
        <v>319</v>
      </c>
      <c r="R339" s="22" t="str">
        <f t="shared" si="20"/>
        <v>Wednesday</v>
      </c>
      <c r="S339" s="22">
        <f t="shared" si="22"/>
        <v>0</v>
      </c>
    </row>
    <row r="340" spans="1:19" x14ac:dyDescent="0.3">
      <c r="A340" s="43"/>
      <c r="B340" s="43"/>
      <c r="C340" s="43"/>
      <c r="D340" s="43"/>
      <c r="E340" s="43"/>
      <c r="F340" s="43"/>
      <c r="G340" s="43"/>
      <c r="H340" s="43"/>
      <c r="I340" s="43"/>
      <c r="J340" s="43"/>
      <c r="Q340" s="201">
        <f t="shared" si="21"/>
        <v>320</v>
      </c>
      <c r="R340" s="22" t="str">
        <f t="shared" ref="R340:R385" si="23">TEXT(Q340,"dddd")</f>
        <v>Thursday</v>
      </c>
      <c r="S340" s="22">
        <f t="shared" si="22"/>
        <v>0</v>
      </c>
    </row>
    <row r="341" spans="1:19" x14ac:dyDescent="0.3">
      <c r="A341" s="43"/>
      <c r="B341" s="43"/>
      <c r="C341" s="43"/>
      <c r="D341" s="43"/>
      <c r="E341" s="43"/>
      <c r="F341" s="43"/>
      <c r="G341" s="43"/>
      <c r="H341" s="43"/>
      <c r="I341" s="43"/>
      <c r="J341" s="43"/>
      <c r="Q341" s="201">
        <f t="shared" ref="Q341:Q385" si="24">Q340+1</f>
        <v>321</v>
      </c>
      <c r="R341" s="22" t="str">
        <f t="shared" si="23"/>
        <v>Friday</v>
      </c>
      <c r="S341" s="22">
        <f t="shared" si="22"/>
        <v>0</v>
      </c>
    </row>
    <row r="342" spans="1:19" x14ac:dyDescent="0.3">
      <c r="A342" s="43"/>
      <c r="B342" s="43"/>
      <c r="C342" s="43"/>
      <c r="D342" s="43"/>
      <c r="E342" s="43"/>
      <c r="F342" s="43"/>
      <c r="G342" s="43"/>
      <c r="H342" s="43"/>
      <c r="I342" s="43"/>
      <c r="J342" s="43"/>
      <c r="Q342" s="201">
        <f t="shared" si="24"/>
        <v>322</v>
      </c>
      <c r="R342" s="22" t="str">
        <f t="shared" si="23"/>
        <v>Saturday</v>
      </c>
      <c r="S342" s="22">
        <f t="shared" si="22"/>
        <v>0</v>
      </c>
    </row>
    <row r="343" spans="1:19" x14ac:dyDescent="0.3">
      <c r="A343" s="43"/>
      <c r="B343" s="43"/>
      <c r="C343" s="43"/>
      <c r="D343" s="43"/>
      <c r="E343" s="43"/>
      <c r="F343" s="43"/>
      <c r="G343" s="43"/>
      <c r="H343" s="43"/>
      <c r="I343" s="43"/>
      <c r="J343" s="43"/>
      <c r="Q343" s="201">
        <f t="shared" si="24"/>
        <v>323</v>
      </c>
      <c r="R343" s="22" t="str">
        <f t="shared" si="23"/>
        <v>Sunday</v>
      </c>
      <c r="S343" s="22">
        <f t="shared" si="22"/>
        <v>0</v>
      </c>
    </row>
    <row r="344" spans="1:19" x14ac:dyDescent="0.3">
      <c r="A344" s="43"/>
      <c r="B344" s="43"/>
      <c r="C344" s="43"/>
      <c r="D344" s="43"/>
      <c r="E344" s="43"/>
      <c r="F344" s="43"/>
      <c r="G344" s="43"/>
      <c r="H344" s="43"/>
      <c r="I344" s="43"/>
      <c r="J344" s="43"/>
      <c r="Q344" s="201">
        <f t="shared" si="24"/>
        <v>324</v>
      </c>
      <c r="R344" s="22" t="str">
        <f t="shared" si="23"/>
        <v>Monday</v>
      </c>
      <c r="S344" s="22">
        <f t="shared" si="22"/>
        <v>0</v>
      </c>
    </row>
    <row r="345" spans="1:19" x14ac:dyDescent="0.3">
      <c r="A345" s="43"/>
      <c r="B345" s="43"/>
      <c r="C345" s="43"/>
      <c r="D345" s="43"/>
      <c r="E345" s="43"/>
      <c r="F345" s="43"/>
      <c r="G345" s="43"/>
      <c r="H345" s="43"/>
      <c r="I345" s="43"/>
      <c r="J345" s="43"/>
      <c r="Q345" s="201">
        <f t="shared" si="24"/>
        <v>325</v>
      </c>
      <c r="R345" s="22" t="str">
        <f t="shared" si="23"/>
        <v>Tuesday</v>
      </c>
      <c r="S345" s="22">
        <f t="shared" si="22"/>
        <v>0</v>
      </c>
    </row>
    <row r="346" spans="1:19" x14ac:dyDescent="0.3">
      <c r="A346" s="43"/>
      <c r="B346" s="43"/>
      <c r="C346" s="43"/>
      <c r="D346" s="43"/>
      <c r="E346" s="43"/>
      <c r="F346" s="43"/>
      <c r="G346" s="43"/>
      <c r="H346" s="43"/>
      <c r="I346" s="43"/>
      <c r="J346" s="43"/>
      <c r="Q346" s="201">
        <f t="shared" si="24"/>
        <v>326</v>
      </c>
      <c r="R346" s="22" t="str">
        <f t="shared" si="23"/>
        <v>Wednesday</v>
      </c>
      <c r="S346" s="22">
        <f t="shared" si="22"/>
        <v>0</v>
      </c>
    </row>
    <row r="347" spans="1:19" x14ac:dyDescent="0.3">
      <c r="A347" s="43"/>
      <c r="B347" s="43"/>
      <c r="C347" s="43"/>
      <c r="D347" s="43"/>
      <c r="E347" s="43"/>
      <c r="F347" s="43"/>
      <c r="G347" s="43"/>
      <c r="H347" s="43"/>
      <c r="I347" s="43"/>
      <c r="J347" s="43"/>
      <c r="Q347" s="201">
        <f t="shared" si="24"/>
        <v>327</v>
      </c>
      <c r="R347" s="22" t="str">
        <f t="shared" si="23"/>
        <v>Thursday</v>
      </c>
      <c r="S347" s="22">
        <f t="shared" si="22"/>
        <v>0</v>
      </c>
    </row>
    <row r="348" spans="1:19" x14ac:dyDescent="0.3">
      <c r="A348" s="43"/>
      <c r="B348" s="43"/>
      <c r="C348" s="43"/>
      <c r="D348" s="43"/>
      <c r="E348" s="43"/>
      <c r="F348" s="43"/>
      <c r="G348" s="43"/>
      <c r="H348" s="43"/>
      <c r="I348" s="43"/>
      <c r="J348" s="43"/>
      <c r="Q348" s="201">
        <f t="shared" si="24"/>
        <v>328</v>
      </c>
      <c r="R348" s="22" t="str">
        <f t="shared" si="23"/>
        <v>Friday</v>
      </c>
      <c r="S348" s="22">
        <f t="shared" si="22"/>
        <v>0</v>
      </c>
    </row>
    <row r="349" spans="1:19" x14ac:dyDescent="0.3">
      <c r="A349" s="43"/>
      <c r="B349" s="43"/>
      <c r="C349" s="43"/>
      <c r="D349" s="43"/>
      <c r="E349" s="43"/>
      <c r="F349" s="43"/>
      <c r="G349" s="43"/>
      <c r="H349" s="43"/>
      <c r="I349" s="43"/>
      <c r="J349" s="43"/>
      <c r="Q349" s="201">
        <f t="shared" si="24"/>
        <v>329</v>
      </c>
      <c r="R349" s="22" t="str">
        <f t="shared" si="23"/>
        <v>Saturday</v>
      </c>
      <c r="S349" s="22">
        <f t="shared" si="22"/>
        <v>0</v>
      </c>
    </row>
    <row r="350" spans="1:19" x14ac:dyDescent="0.3">
      <c r="A350" s="43"/>
      <c r="B350" s="43"/>
      <c r="C350" s="43"/>
      <c r="D350" s="43"/>
      <c r="E350" s="43"/>
      <c r="F350" s="43"/>
      <c r="G350" s="43"/>
      <c r="H350" s="43"/>
      <c r="I350" s="43"/>
      <c r="J350" s="43"/>
      <c r="Q350" s="201">
        <f t="shared" si="24"/>
        <v>330</v>
      </c>
      <c r="R350" s="22" t="str">
        <f t="shared" si="23"/>
        <v>Sunday</v>
      </c>
      <c r="S350" s="22">
        <f t="shared" si="22"/>
        <v>0</v>
      </c>
    </row>
    <row r="351" spans="1:19" x14ac:dyDescent="0.3">
      <c r="A351" s="43"/>
      <c r="B351" s="43"/>
      <c r="C351" s="43"/>
      <c r="D351" s="43"/>
      <c r="E351" s="43"/>
      <c r="F351" s="43"/>
      <c r="G351" s="43"/>
      <c r="H351" s="43"/>
      <c r="I351" s="43"/>
      <c r="J351" s="43"/>
      <c r="Q351" s="201">
        <f t="shared" si="24"/>
        <v>331</v>
      </c>
      <c r="R351" s="22" t="str">
        <f t="shared" si="23"/>
        <v>Monday</v>
      </c>
      <c r="S351" s="22">
        <f t="shared" si="22"/>
        <v>0</v>
      </c>
    </row>
    <row r="352" spans="1:19" x14ac:dyDescent="0.3">
      <c r="A352" s="43"/>
      <c r="B352" s="43"/>
      <c r="C352" s="43"/>
      <c r="D352" s="43"/>
      <c r="E352" s="43"/>
      <c r="F352" s="43"/>
      <c r="G352" s="43"/>
      <c r="H352" s="43"/>
      <c r="I352" s="43"/>
      <c r="J352" s="43"/>
      <c r="Q352" s="201">
        <f t="shared" si="24"/>
        <v>332</v>
      </c>
      <c r="R352" s="22" t="str">
        <f t="shared" si="23"/>
        <v>Tuesday</v>
      </c>
      <c r="S352" s="22">
        <f t="shared" si="22"/>
        <v>0</v>
      </c>
    </row>
    <row r="353" spans="1:19" x14ac:dyDescent="0.3">
      <c r="A353" s="43"/>
      <c r="B353" s="43"/>
      <c r="C353" s="43"/>
      <c r="D353" s="43"/>
      <c r="E353" s="43"/>
      <c r="F353" s="43"/>
      <c r="G353" s="43"/>
      <c r="H353" s="43"/>
      <c r="I353" s="43"/>
      <c r="J353" s="43"/>
      <c r="Q353" s="201">
        <f t="shared" si="24"/>
        <v>333</v>
      </c>
      <c r="R353" s="22" t="str">
        <f t="shared" si="23"/>
        <v>Wednesday</v>
      </c>
      <c r="S353" s="22">
        <f t="shared" si="22"/>
        <v>0</v>
      </c>
    </row>
    <row r="354" spans="1:19" x14ac:dyDescent="0.3">
      <c r="A354" s="43"/>
      <c r="B354" s="43"/>
      <c r="C354" s="43"/>
      <c r="D354" s="43"/>
      <c r="E354" s="43"/>
      <c r="F354" s="43"/>
      <c r="G354" s="43"/>
      <c r="H354" s="43"/>
      <c r="I354" s="43"/>
      <c r="J354" s="43"/>
      <c r="Q354" s="201">
        <f>D20</f>
        <v>307</v>
      </c>
      <c r="S354" s="22">
        <f>SUM(S324:S353)</f>
        <v>0</v>
      </c>
    </row>
    <row r="355" spans="1:19" x14ac:dyDescent="0.3">
      <c r="A355" s="43"/>
      <c r="B355" s="43"/>
      <c r="C355" s="43"/>
      <c r="D355" s="43"/>
      <c r="E355" s="43"/>
      <c r="F355" s="43"/>
      <c r="G355" s="43"/>
      <c r="H355" s="43"/>
      <c r="I355" s="43"/>
      <c r="J355" s="43"/>
      <c r="Q355" s="201">
        <f>Q353+1</f>
        <v>334</v>
      </c>
      <c r="R355" s="22" t="str">
        <f t="shared" si="23"/>
        <v>Thursday</v>
      </c>
      <c r="S355" s="22">
        <f t="shared" si="22"/>
        <v>0</v>
      </c>
    </row>
    <row r="356" spans="1:19" x14ac:dyDescent="0.3">
      <c r="A356" s="43"/>
      <c r="B356" s="43"/>
      <c r="C356" s="43"/>
      <c r="D356" s="43"/>
      <c r="E356" s="43"/>
      <c r="F356" s="43"/>
      <c r="G356" s="43"/>
      <c r="H356" s="43"/>
      <c r="I356" s="43"/>
      <c r="J356" s="43"/>
      <c r="Q356" s="201">
        <f t="shared" si="24"/>
        <v>335</v>
      </c>
      <c r="R356" s="22" t="str">
        <f t="shared" si="23"/>
        <v>Friday</v>
      </c>
      <c r="S356" s="22">
        <f t="shared" si="22"/>
        <v>0</v>
      </c>
    </row>
    <row r="357" spans="1:19" x14ac:dyDescent="0.3">
      <c r="A357" s="43"/>
      <c r="B357" s="43"/>
      <c r="C357" s="43"/>
      <c r="D357" s="43"/>
      <c r="E357" s="43"/>
      <c r="F357" s="43"/>
      <c r="G357" s="43"/>
      <c r="H357" s="43"/>
      <c r="I357" s="43"/>
      <c r="J357" s="43"/>
      <c r="Q357" s="201">
        <f t="shared" si="24"/>
        <v>336</v>
      </c>
      <c r="R357" s="22" t="str">
        <f t="shared" si="23"/>
        <v>Saturday</v>
      </c>
      <c r="S357" s="22">
        <f t="shared" si="22"/>
        <v>0</v>
      </c>
    </row>
    <row r="358" spans="1:19" x14ac:dyDescent="0.3">
      <c r="A358" s="43"/>
      <c r="B358" s="43"/>
      <c r="C358" s="43"/>
      <c r="D358" s="43"/>
      <c r="E358" s="43"/>
      <c r="F358" s="43"/>
      <c r="G358" s="43"/>
      <c r="H358" s="43"/>
      <c r="I358" s="43"/>
      <c r="J358" s="43"/>
      <c r="Q358" s="201">
        <f t="shared" si="24"/>
        <v>337</v>
      </c>
      <c r="R358" s="22" t="str">
        <f t="shared" si="23"/>
        <v>Sunday</v>
      </c>
      <c r="S358" s="22">
        <f t="shared" si="22"/>
        <v>0</v>
      </c>
    </row>
    <row r="359" spans="1:19" x14ac:dyDescent="0.3">
      <c r="A359" s="43"/>
      <c r="B359" s="43"/>
      <c r="C359" s="43"/>
      <c r="D359" s="43"/>
      <c r="E359" s="43"/>
      <c r="F359" s="43"/>
      <c r="G359" s="43"/>
      <c r="H359" s="43"/>
      <c r="I359" s="43"/>
      <c r="J359" s="43"/>
      <c r="Q359" s="201">
        <f t="shared" si="24"/>
        <v>338</v>
      </c>
      <c r="R359" s="22" t="str">
        <f t="shared" si="23"/>
        <v>Monday</v>
      </c>
      <c r="S359" s="22">
        <f t="shared" si="22"/>
        <v>0</v>
      </c>
    </row>
    <row r="360" spans="1:19" x14ac:dyDescent="0.3">
      <c r="A360" s="43"/>
      <c r="B360" s="43"/>
      <c r="C360" s="43"/>
      <c r="D360" s="43"/>
      <c r="E360" s="43"/>
      <c r="F360" s="43"/>
      <c r="G360" s="43"/>
      <c r="H360" s="43"/>
      <c r="I360" s="43"/>
      <c r="J360" s="43"/>
      <c r="Q360" s="201">
        <f t="shared" si="24"/>
        <v>339</v>
      </c>
      <c r="R360" s="22" t="str">
        <f t="shared" si="23"/>
        <v>Tuesday</v>
      </c>
      <c r="S360" s="22">
        <f t="shared" si="22"/>
        <v>0</v>
      </c>
    </row>
    <row r="361" spans="1:19" x14ac:dyDescent="0.3">
      <c r="A361" s="43"/>
      <c r="B361" s="43"/>
      <c r="C361" s="43"/>
      <c r="D361" s="43"/>
      <c r="E361" s="43"/>
      <c r="F361" s="43"/>
      <c r="G361" s="43"/>
      <c r="H361" s="43"/>
      <c r="I361" s="43"/>
      <c r="J361" s="43"/>
      <c r="Q361" s="201">
        <f t="shared" si="24"/>
        <v>340</v>
      </c>
      <c r="R361" s="22" t="str">
        <f t="shared" si="23"/>
        <v>Wednesday</v>
      </c>
      <c r="S361" s="22">
        <f t="shared" si="22"/>
        <v>0</v>
      </c>
    </row>
    <row r="362" spans="1:19" x14ac:dyDescent="0.3">
      <c r="A362" s="43"/>
      <c r="B362" s="43"/>
      <c r="C362" s="43"/>
      <c r="D362" s="43"/>
      <c r="E362" s="43"/>
      <c r="F362" s="43"/>
      <c r="G362" s="43"/>
      <c r="H362" s="43"/>
      <c r="I362" s="43"/>
      <c r="J362" s="43"/>
      <c r="Q362" s="201">
        <f t="shared" si="24"/>
        <v>341</v>
      </c>
      <c r="R362" s="22" t="str">
        <f t="shared" si="23"/>
        <v>Thursday</v>
      </c>
      <c r="S362" s="22">
        <f t="shared" si="22"/>
        <v>0</v>
      </c>
    </row>
    <row r="363" spans="1:19" x14ac:dyDescent="0.3">
      <c r="A363" s="43"/>
      <c r="B363" s="43"/>
      <c r="C363" s="43"/>
      <c r="D363" s="43"/>
      <c r="E363" s="43"/>
      <c r="F363" s="43"/>
      <c r="G363" s="43"/>
      <c r="H363" s="43"/>
      <c r="I363" s="43"/>
      <c r="J363" s="43"/>
      <c r="Q363" s="201">
        <f t="shared" si="24"/>
        <v>342</v>
      </c>
      <c r="R363" s="22" t="str">
        <f t="shared" si="23"/>
        <v>Friday</v>
      </c>
      <c r="S363" s="22">
        <f t="shared" si="22"/>
        <v>0</v>
      </c>
    </row>
    <row r="364" spans="1:19" x14ac:dyDescent="0.3">
      <c r="A364" s="43"/>
      <c r="B364" s="43"/>
      <c r="C364" s="43"/>
      <c r="D364" s="43"/>
      <c r="E364" s="43"/>
      <c r="F364" s="43"/>
      <c r="G364" s="43"/>
      <c r="H364" s="43"/>
      <c r="I364" s="43"/>
      <c r="J364" s="43"/>
      <c r="Q364" s="201">
        <f t="shared" si="24"/>
        <v>343</v>
      </c>
      <c r="R364" s="22" t="str">
        <f t="shared" si="23"/>
        <v>Saturday</v>
      </c>
      <c r="S364" s="22">
        <f t="shared" si="22"/>
        <v>0</v>
      </c>
    </row>
    <row r="365" spans="1:19" x14ac:dyDescent="0.3">
      <c r="A365" s="43"/>
      <c r="B365" s="43"/>
      <c r="C365" s="43"/>
      <c r="D365" s="43"/>
      <c r="E365" s="43"/>
      <c r="F365" s="43"/>
      <c r="G365" s="43"/>
      <c r="H365" s="43"/>
      <c r="I365" s="43"/>
      <c r="J365" s="43"/>
      <c r="Q365" s="201">
        <f t="shared" si="24"/>
        <v>344</v>
      </c>
      <c r="R365" s="22" t="str">
        <f t="shared" si="23"/>
        <v>Sunday</v>
      </c>
      <c r="S365" s="22">
        <f t="shared" si="22"/>
        <v>0</v>
      </c>
    </row>
    <row r="366" spans="1:19" x14ac:dyDescent="0.3">
      <c r="A366" s="43"/>
      <c r="B366" s="43"/>
      <c r="C366" s="43"/>
      <c r="D366" s="43"/>
      <c r="E366" s="43"/>
      <c r="F366" s="43"/>
      <c r="G366" s="43"/>
      <c r="H366" s="43"/>
      <c r="I366" s="43"/>
      <c r="J366" s="43"/>
      <c r="Q366" s="201">
        <f t="shared" si="24"/>
        <v>345</v>
      </c>
      <c r="R366" s="22" t="str">
        <f t="shared" si="23"/>
        <v>Monday</v>
      </c>
      <c r="S366" s="22">
        <f t="shared" si="22"/>
        <v>0</v>
      </c>
    </row>
    <row r="367" spans="1:19" x14ac:dyDescent="0.3">
      <c r="A367" s="43"/>
      <c r="B367" s="43"/>
      <c r="C367" s="43"/>
      <c r="D367" s="43"/>
      <c r="E367" s="43"/>
      <c r="F367" s="43"/>
      <c r="G367" s="43"/>
      <c r="H367" s="43"/>
      <c r="I367" s="43"/>
      <c r="J367" s="43"/>
      <c r="Q367" s="201">
        <f t="shared" si="24"/>
        <v>346</v>
      </c>
      <c r="R367" s="22" t="str">
        <f t="shared" si="23"/>
        <v>Tuesday</v>
      </c>
      <c r="S367" s="22">
        <f t="shared" si="22"/>
        <v>0</v>
      </c>
    </row>
    <row r="368" spans="1:19" x14ac:dyDescent="0.3">
      <c r="A368" s="43"/>
      <c r="B368" s="43"/>
      <c r="C368" s="43"/>
      <c r="D368" s="43"/>
      <c r="E368" s="43"/>
      <c r="F368" s="43"/>
      <c r="G368" s="43"/>
      <c r="H368" s="43"/>
      <c r="I368" s="43"/>
      <c r="J368" s="43"/>
      <c r="Q368" s="201">
        <f t="shared" si="24"/>
        <v>347</v>
      </c>
      <c r="R368" s="22" t="str">
        <f t="shared" si="23"/>
        <v>Wednesday</v>
      </c>
      <c r="S368" s="22">
        <f t="shared" si="22"/>
        <v>0</v>
      </c>
    </row>
    <row r="369" spans="1:19" x14ac:dyDescent="0.3">
      <c r="A369" s="43"/>
      <c r="B369" s="43"/>
      <c r="C369" s="43"/>
      <c r="D369" s="43"/>
      <c r="E369" s="43"/>
      <c r="F369" s="43"/>
      <c r="G369" s="43"/>
      <c r="H369" s="43"/>
      <c r="I369" s="43"/>
      <c r="J369" s="43"/>
      <c r="Q369" s="201">
        <f t="shared" si="24"/>
        <v>348</v>
      </c>
      <c r="R369" s="22" t="str">
        <f t="shared" si="23"/>
        <v>Thursday</v>
      </c>
      <c r="S369" s="22">
        <f t="shared" si="22"/>
        <v>0</v>
      </c>
    </row>
    <row r="370" spans="1:19" x14ac:dyDescent="0.3">
      <c r="A370" s="43"/>
      <c r="B370" s="43"/>
      <c r="C370" s="43"/>
      <c r="D370" s="43"/>
      <c r="E370" s="43"/>
      <c r="F370" s="43"/>
      <c r="G370" s="43"/>
      <c r="H370" s="43"/>
      <c r="I370" s="43"/>
      <c r="J370" s="43"/>
      <c r="Q370" s="201">
        <f t="shared" si="24"/>
        <v>349</v>
      </c>
      <c r="R370" s="22" t="str">
        <f t="shared" si="23"/>
        <v>Friday</v>
      </c>
      <c r="S370" s="22">
        <f t="shared" si="22"/>
        <v>0</v>
      </c>
    </row>
    <row r="371" spans="1:19" x14ac:dyDescent="0.3">
      <c r="A371" s="43"/>
      <c r="B371" s="43"/>
      <c r="C371" s="43"/>
      <c r="D371" s="43"/>
      <c r="E371" s="43"/>
      <c r="F371" s="43"/>
      <c r="G371" s="43"/>
      <c r="H371" s="43"/>
      <c r="I371" s="43"/>
      <c r="J371" s="43"/>
      <c r="Q371" s="201">
        <f t="shared" si="24"/>
        <v>350</v>
      </c>
      <c r="R371" s="22" t="str">
        <f t="shared" si="23"/>
        <v>Saturday</v>
      </c>
      <c r="S371" s="22">
        <f t="shared" si="22"/>
        <v>0</v>
      </c>
    </row>
    <row r="372" spans="1:19" x14ac:dyDescent="0.3">
      <c r="A372" s="43"/>
      <c r="B372" s="43"/>
      <c r="C372" s="43"/>
      <c r="D372" s="43"/>
      <c r="E372" s="43"/>
      <c r="F372" s="43"/>
      <c r="G372" s="43"/>
      <c r="H372" s="43"/>
      <c r="I372" s="43"/>
      <c r="J372" s="43"/>
      <c r="Q372" s="201">
        <f t="shared" si="24"/>
        <v>351</v>
      </c>
      <c r="R372" s="22" t="str">
        <f t="shared" si="23"/>
        <v>Sunday</v>
      </c>
      <c r="S372" s="22">
        <f t="shared" si="22"/>
        <v>0</v>
      </c>
    </row>
    <row r="373" spans="1:19" x14ac:dyDescent="0.3">
      <c r="A373" s="43"/>
      <c r="B373" s="43"/>
      <c r="C373" s="43"/>
      <c r="D373" s="43"/>
      <c r="E373" s="43"/>
      <c r="F373" s="43"/>
      <c r="G373" s="43"/>
      <c r="H373" s="43"/>
      <c r="I373" s="43"/>
      <c r="J373" s="43"/>
      <c r="Q373" s="201">
        <f t="shared" si="24"/>
        <v>352</v>
      </c>
      <c r="R373" s="22" t="str">
        <f t="shared" si="23"/>
        <v>Monday</v>
      </c>
      <c r="S373" s="22">
        <f t="shared" si="22"/>
        <v>0</v>
      </c>
    </row>
    <row r="374" spans="1:19" x14ac:dyDescent="0.3">
      <c r="A374" s="43"/>
      <c r="B374" s="43"/>
      <c r="C374" s="43"/>
      <c r="D374" s="43"/>
      <c r="E374" s="43"/>
      <c r="F374" s="43"/>
      <c r="G374" s="43"/>
      <c r="H374" s="43"/>
      <c r="I374" s="43"/>
      <c r="J374" s="43"/>
      <c r="Q374" s="201">
        <f t="shared" si="24"/>
        <v>353</v>
      </c>
      <c r="R374" s="22" t="str">
        <f t="shared" si="23"/>
        <v>Tuesday</v>
      </c>
      <c r="S374" s="22">
        <f t="shared" si="22"/>
        <v>0</v>
      </c>
    </row>
    <row r="375" spans="1:19" x14ac:dyDescent="0.3">
      <c r="A375" s="43"/>
      <c r="B375" s="43"/>
      <c r="C375" s="43"/>
      <c r="D375" s="43"/>
      <c r="E375" s="43"/>
      <c r="F375" s="43"/>
      <c r="G375" s="43"/>
      <c r="H375" s="43"/>
      <c r="I375" s="43"/>
      <c r="J375" s="43"/>
      <c r="Q375" s="201">
        <f t="shared" si="24"/>
        <v>354</v>
      </c>
      <c r="R375" s="22" t="str">
        <f t="shared" si="23"/>
        <v>Wednesday</v>
      </c>
      <c r="S375" s="22">
        <f t="shared" si="22"/>
        <v>0</v>
      </c>
    </row>
    <row r="376" spans="1:19" x14ac:dyDescent="0.3">
      <c r="A376" s="43"/>
      <c r="B376" s="43"/>
      <c r="C376" s="43"/>
      <c r="D376" s="43"/>
      <c r="E376" s="43"/>
      <c r="F376" s="43"/>
      <c r="G376" s="43"/>
      <c r="H376" s="43"/>
      <c r="I376" s="43"/>
      <c r="J376" s="43"/>
      <c r="Q376" s="201">
        <f t="shared" si="24"/>
        <v>355</v>
      </c>
      <c r="R376" s="22" t="str">
        <f t="shared" si="23"/>
        <v>Thursday</v>
      </c>
      <c r="S376" s="22">
        <f t="shared" si="22"/>
        <v>0</v>
      </c>
    </row>
    <row r="377" spans="1:19" x14ac:dyDescent="0.3">
      <c r="A377" s="43"/>
      <c r="B377" s="43"/>
      <c r="C377" s="43"/>
      <c r="D377" s="43"/>
      <c r="E377" s="43"/>
      <c r="F377" s="43"/>
      <c r="G377" s="43"/>
      <c r="H377" s="43"/>
      <c r="I377" s="43"/>
      <c r="J377" s="43"/>
      <c r="Q377" s="201">
        <f t="shared" si="24"/>
        <v>356</v>
      </c>
      <c r="R377" s="22" t="str">
        <f t="shared" si="23"/>
        <v>Friday</v>
      </c>
      <c r="S377" s="22">
        <f t="shared" si="22"/>
        <v>0</v>
      </c>
    </row>
    <row r="378" spans="1:19" x14ac:dyDescent="0.3">
      <c r="A378" s="43"/>
      <c r="B378" s="43"/>
      <c r="C378" s="43"/>
      <c r="D378" s="43"/>
      <c r="E378" s="43"/>
      <c r="F378" s="43"/>
      <c r="G378" s="43"/>
      <c r="H378" s="43"/>
      <c r="I378" s="43"/>
      <c r="J378" s="43"/>
      <c r="Q378" s="201">
        <f t="shared" si="24"/>
        <v>357</v>
      </c>
      <c r="R378" s="22" t="str">
        <f t="shared" si="23"/>
        <v>Saturday</v>
      </c>
      <c r="S378" s="22">
        <f t="shared" si="22"/>
        <v>0</v>
      </c>
    </row>
    <row r="379" spans="1:19" x14ac:dyDescent="0.3">
      <c r="A379" s="43"/>
      <c r="B379" s="43"/>
      <c r="C379" s="43"/>
      <c r="D379" s="43"/>
      <c r="E379" s="43"/>
      <c r="F379" s="43"/>
      <c r="G379" s="43"/>
      <c r="H379" s="43"/>
      <c r="I379" s="43"/>
      <c r="J379" s="43"/>
      <c r="Q379" s="201">
        <f t="shared" si="24"/>
        <v>358</v>
      </c>
      <c r="R379" s="22" t="str">
        <f t="shared" si="23"/>
        <v>Sunday</v>
      </c>
      <c r="S379" s="22">
        <f t="shared" si="22"/>
        <v>0</v>
      </c>
    </row>
    <row r="380" spans="1:19" x14ac:dyDescent="0.3">
      <c r="A380" s="43"/>
      <c r="B380" s="43"/>
      <c r="C380" s="43"/>
      <c r="D380" s="43"/>
      <c r="E380" s="43"/>
      <c r="F380" s="43"/>
      <c r="G380" s="43"/>
      <c r="H380" s="43"/>
      <c r="I380" s="43"/>
      <c r="J380" s="43"/>
      <c r="Q380" s="201">
        <f t="shared" si="24"/>
        <v>359</v>
      </c>
      <c r="R380" s="22" t="str">
        <f t="shared" si="23"/>
        <v>Monday</v>
      </c>
      <c r="S380" s="22">
        <f t="shared" si="22"/>
        <v>0</v>
      </c>
    </row>
    <row r="381" spans="1:19" x14ac:dyDescent="0.3">
      <c r="A381" s="43"/>
      <c r="B381" s="43"/>
      <c r="C381" s="43"/>
      <c r="D381" s="43"/>
      <c r="E381" s="43"/>
      <c r="F381" s="43"/>
      <c r="G381" s="43"/>
      <c r="H381" s="43"/>
      <c r="I381" s="43"/>
      <c r="J381" s="43"/>
      <c r="Q381" s="201">
        <f t="shared" si="24"/>
        <v>360</v>
      </c>
      <c r="R381" s="22" t="str">
        <f t="shared" si="23"/>
        <v>Tuesday</v>
      </c>
      <c r="S381" s="22">
        <f t="shared" si="22"/>
        <v>0</v>
      </c>
    </row>
    <row r="382" spans="1:19" x14ac:dyDescent="0.3">
      <c r="A382" s="43"/>
      <c r="B382" s="43"/>
      <c r="C382" s="43"/>
      <c r="D382" s="43"/>
      <c r="E382" s="43"/>
      <c r="F382" s="43"/>
      <c r="G382" s="43"/>
      <c r="H382" s="43"/>
      <c r="I382" s="43"/>
      <c r="J382" s="43"/>
      <c r="Q382" s="201">
        <f t="shared" si="24"/>
        <v>361</v>
      </c>
      <c r="R382" s="22" t="str">
        <f t="shared" si="23"/>
        <v>Wednesday</v>
      </c>
      <c r="S382" s="22">
        <f t="shared" si="22"/>
        <v>0</v>
      </c>
    </row>
    <row r="383" spans="1:19" x14ac:dyDescent="0.3">
      <c r="Q383" s="201">
        <f t="shared" si="24"/>
        <v>362</v>
      </c>
      <c r="R383" s="22" t="str">
        <f t="shared" si="23"/>
        <v>Thursday</v>
      </c>
      <c r="S383" s="22">
        <f t="shared" si="22"/>
        <v>0</v>
      </c>
    </row>
    <row r="384" spans="1:19" x14ac:dyDescent="0.3">
      <c r="Q384" s="201">
        <f t="shared" si="24"/>
        <v>363</v>
      </c>
      <c r="R384" s="22" t="str">
        <f t="shared" si="23"/>
        <v>Friday</v>
      </c>
      <c r="S384" s="22">
        <f t="shared" si="22"/>
        <v>0</v>
      </c>
    </row>
    <row r="385" spans="17:19" x14ac:dyDescent="0.3">
      <c r="Q385" s="201">
        <f t="shared" si="24"/>
        <v>364</v>
      </c>
      <c r="R385" s="22" t="str">
        <f t="shared" si="23"/>
        <v>Saturday</v>
      </c>
      <c r="S385" s="22">
        <f t="shared" si="22"/>
        <v>0</v>
      </c>
    </row>
    <row r="386" spans="17:19" x14ac:dyDescent="0.3">
      <c r="Q386" s="201">
        <f>D21</f>
        <v>337</v>
      </c>
      <c r="S386" s="22">
        <f>SUM(S355:S385)</f>
        <v>0</v>
      </c>
    </row>
  </sheetData>
  <mergeCells count="11">
    <mergeCell ref="L1:P9"/>
    <mergeCell ref="A1:J1"/>
    <mergeCell ref="A4:G4"/>
    <mergeCell ref="D2:G2"/>
    <mergeCell ref="A8:C8"/>
    <mergeCell ref="D8:G8"/>
    <mergeCell ref="H8:J8"/>
    <mergeCell ref="I3:I6"/>
    <mergeCell ref="J3:J6"/>
    <mergeCell ref="H7:J7"/>
    <mergeCell ref="I2:J2"/>
  </mergeCells>
  <phoneticPr fontId="18" type="noConversion"/>
  <conditionalFormatting sqref="B27">
    <cfRule type="cellIs" dxfId="7" priority="1" operator="equal">
      <formula>#REF!</formula>
    </cfRule>
  </conditionalFormatting>
  <dataValidations count="1">
    <dataValidation type="list" allowBlank="1" showInputMessage="1" showErrorMessage="1" sqref="A6:G6" xr:uid="{E2675C0D-AC2F-4134-B6C2-308E495F15CD}">
      <formula1>$P$10:$P$11</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19659-3EBF-4D74-80FB-98362BE034DF}">
  <dimension ref="A1:N12"/>
  <sheetViews>
    <sheetView topLeftCell="A2" workbookViewId="0">
      <selection activeCell="I8" sqref="I8"/>
    </sheetView>
  </sheetViews>
  <sheetFormatPr defaultRowHeight="14.4" x14ac:dyDescent="0.3"/>
  <cols>
    <col min="1" max="7" width="8.88671875" style="22"/>
    <col min="8" max="8" width="13.44140625" style="22" bestFit="1" customWidth="1"/>
    <col min="9" max="11" width="12.109375" style="22" bestFit="1" customWidth="1"/>
    <col min="12" max="16384" width="8.88671875" style="22"/>
  </cols>
  <sheetData>
    <row r="1" spans="1:14" ht="21" customHeight="1" x14ac:dyDescent="0.3"/>
    <row r="2" spans="1:14" ht="28.2" customHeight="1" x14ac:dyDescent="0.3">
      <c r="J2" s="351" t="s">
        <v>293</v>
      </c>
      <c r="K2" s="351"/>
    </row>
    <row r="3" spans="1:14" ht="21.6" customHeight="1" x14ac:dyDescent="0.3">
      <c r="A3" s="325" t="s">
        <v>291</v>
      </c>
      <c r="B3" s="325"/>
      <c r="C3" s="325"/>
      <c r="D3" s="325"/>
      <c r="E3" s="280"/>
      <c r="F3" s="280"/>
      <c r="G3" s="279"/>
      <c r="H3" s="25"/>
      <c r="I3" s="285"/>
      <c r="J3" s="307">
        <v>0</v>
      </c>
      <c r="K3" s="307">
        <v>0</v>
      </c>
      <c r="L3" s="285"/>
      <c r="M3" s="285"/>
      <c r="N3" s="285"/>
    </row>
    <row r="4" spans="1:14" ht="18" customHeight="1" x14ac:dyDescent="0.3">
      <c r="A4" s="325"/>
      <c r="B4" s="325"/>
      <c r="C4" s="325"/>
      <c r="D4" s="325"/>
      <c r="E4" s="280"/>
      <c r="F4" s="280"/>
      <c r="G4" s="279"/>
      <c r="H4" s="25" t="s">
        <v>286</v>
      </c>
      <c r="I4" s="288">
        <f>'Weather - Seasonal Adjustments'!H9</f>
        <v>0</v>
      </c>
      <c r="J4" s="288">
        <f>'Weather - Seasonal Adjustments'!I9</f>
        <v>366</v>
      </c>
      <c r="K4" s="288">
        <f>'Weather - Seasonal Adjustments'!J9</f>
        <v>732</v>
      </c>
      <c r="L4" s="285"/>
      <c r="M4" s="285"/>
      <c r="N4" s="285"/>
    </row>
    <row r="5" spans="1:14" ht="18" x14ac:dyDescent="0.3">
      <c r="A5" s="325"/>
      <c r="B5" s="325"/>
      <c r="C5" s="325"/>
      <c r="D5" s="325"/>
      <c r="E5" s="280"/>
      <c r="F5" s="280"/>
      <c r="G5" s="279"/>
      <c r="H5" s="281" t="s">
        <v>86</v>
      </c>
      <c r="I5" s="284">
        <f>'Weather - Seasonal Adjustments'!H22</f>
        <v>0</v>
      </c>
      <c r="J5" s="284">
        <f>'Weather - Seasonal Adjustments'!I22</f>
        <v>0</v>
      </c>
      <c r="K5" s="284">
        <f>'Weather - Seasonal Adjustments'!J22</f>
        <v>0</v>
      </c>
      <c r="L5" s="25"/>
      <c r="N5" s="25"/>
    </row>
    <row r="6" spans="1:14" ht="18" x14ac:dyDescent="0.3">
      <c r="A6" s="325"/>
      <c r="B6" s="325"/>
      <c r="C6" s="325"/>
      <c r="D6" s="325"/>
      <c r="E6" s="280"/>
      <c r="F6" s="280"/>
      <c r="G6" s="279"/>
      <c r="H6" s="281" t="s">
        <v>132</v>
      </c>
      <c r="I6" s="282">
        <v>120008.33</v>
      </c>
      <c r="J6" s="308">
        <f>I6*J3+I6</f>
        <v>120008.33</v>
      </c>
      <c r="K6" s="308">
        <f>J6*K3+J6</f>
        <v>120008.33</v>
      </c>
      <c r="L6" s="286"/>
      <c r="N6" s="286"/>
    </row>
    <row r="7" spans="1:14" ht="18" x14ac:dyDescent="0.3">
      <c r="A7" s="325"/>
      <c r="B7" s="325"/>
      <c r="C7" s="325"/>
      <c r="D7" s="325"/>
      <c r="E7" s="280"/>
      <c r="F7" s="280"/>
      <c r="G7" s="279"/>
      <c r="H7" s="281" t="s">
        <v>277</v>
      </c>
      <c r="I7" s="283">
        <v>0.46989999999999998</v>
      </c>
      <c r="J7" s="283">
        <v>0.46989999999999998</v>
      </c>
      <c r="K7" s="283">
        <v>0.46989999999999998</v>
      </c>
      <c r="L7" s="287"/>
      <c r="N7" s="287"/>
    </row>
    <row r="8" spans="1:14" ht="18" x14ac:dyDescent="0.3">
      <c r="A8" s="325"/>
      <c r="B8" s="325"/>
      <c r="C8" s="325"/>
      <c r="D8" s="325"/>
      <c r="E8" s="280"/>
      <c r="F8" s="280"/>
      <c r="G8" s="279"/>
      <c r="H8" s="281" t="s">
        <v>279</v>
      </c>
      <c r="I8" s="284">
        <f>I6+(I5*I7)</f>
        <v>120008.33</v>
      </c>
      <c r="J8" s="284">
        <f t="shared" ref="J8:K8" si="0">J6+(J5*J7)</f>
        <v>120008.33</v>
      </c>
      <c r="K8" s="284">
        <f t="shared" si="0"/>
        <v>120008.33</v>
      </c>
    </row>
    <row r="9" spans="1:14" ht="18" x14ac:dyDescent="0.3">
      <c r="B9" s="280"/>
      <c r="C9" s="280"/>
      <c r="D9" s="280"/>
      <c r="E9" s="280"/>
      <c r="F9" s="280"/>
      <c r="G9" s="279"/>
      <c r="H9" s="289" t="s">
        <v>278</v>
      </c>
      <c r="I9" s="284">
        <f>I5-I6-(I5*I7)</f>
        <v>-120008.33</v>
      </c>
      <c r="J9" s="284">
        <f>J5-J6-(J5*J7)</f>
        <v>-120008.33</v>
      </c>
      <c r="K9" s="284">
        <f>K5-K6-(K5*K7)</f>
        <v>-120008.33</v>
      </c>
    </row>
    <row r="10" spans="1:14" ht="18" x14ac:dyDescent="0.3">
      <c r="B10" s="280"/>
      <c r="C10" s="280"/>
      <c r="D10" s="280"/>
      <c r="E10" s="280"/>
      <c r="F10" s="280"/>
      <c r="G10" s="279"/>
    </row>
    <row r="11" spans="1:14" ht="18" x14ac:dyDescent="0.3">
      <c r="B11" s="280"/>
      <c r="C11" s="280"/>
      <c r="D11" s="280"/>
      <c r="E11" s="280"/>
      <c r="F11" s="280"/>
      <c r="G11" s="279"/>
    </row>
    <row r="12" spans="1:14" ht="18" x14ac:dyDescent="0.3">
      <c r="B12" s="280"/>
      <c r="C12" s="280"/>
      <c r="D12" s="280"/>
      <c r="E12" s="280"/>
      <c r="F12" s="280"/>
      <c r="G12" s="279"/>
    </row>
  </sheetData>
  <mergeCells count="2">
    <mergeCell ref="A3:D8"/>
    <mergeCell ref="J2:K2"/>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6B7A4-93B7-48CB-BCB9-213AC9AB1A60}">
  <sheetPr filterMode="1">
    <tabColor theme="4" tint="-0.249977111117893"/>
  </sheetPr>
  <dimension ref="A1:DM134"/>
  <sheetViews>
    <sheetView workbookViewId="0">
      <selection activeCell="B2" sqref="B2"/>
    </sheetView>
  </sheetViews>
  <sheetFormatPr defaultRowHeight="14.4" x14ac:dyDescent="0.3"/>
  <cols>
    <col min="1" max="1" width="23.33203125" customWidth="1"/>
    <col min="2" max="4" width="14.6640625" bestFit="1" customWidth="1"/>
    <col min="5" max="5" width="2.5546875" style="65" customWidth="1"/>
    <col min="6" max="6" width="12.5546875" style="65" bestFit="1" customWidth="1"/>
    <col min="7" max="7" width="10.5546875" style="65" bestFit="1" customWidth="1"/>
    <col min="8" max="18" width="9.109375" style="65"/>
  </cols>
  <sheetData>
    <row r="1" spans="1:117" x14ac:dyDescent="0.3">
      <c r="A1" s="44" t="s">
        <v>199</v>
      </c>
      <c r="B1" s="44" t="s">
        <v>89</v>
      </c>
      <c r="C1" s="44" t="s">
        <v>90</v>
      </c>
      <c r="D1" s="44" t="s">
        <v>91</v>
      </c>
      <c r="E1" s="117"/>
      <c r="F1" s="117"/>
      <c r="G1" s="117"/>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row>
    <row r="2" spans="1:117" x14ac:dyDescent="0.3">
      <c r="A2" s="44" t="e">
        <f>#REF!</f>
        <v>#REF!</v>
      </c>
      <c r="B2" s="45" t="e">
        <f>VLOOKUP($A2,#REF!,10,FALSE)*'Weather - Seasonal Adjustments'!H$22</f>
        <v>#REF!</v>
      </c>
      <c r="C2" s="45" t="e">
        <f>VLOOKUP($A2,#REF!,10,FALSE)*'Weather - Seasonal Adjustments'!I$22</f>
        <v>#REF!</v>
      </c>
      <c r="D2" s="45" t="e">
        <f>VLOOKUP($A2,#REF!,10,FALSE)*'Weather - Seasonal Adjustments'!J$22</f>
        <v>#REF!</v>
      </c>
      <c r="E2" s="117"/>
      <c r="F2" s="352" t="s">
        <v>137</v>
      </c>
      <c r="G2" s="352"/>
      <c r="H2" s="352"/>
      <c r="I2" s="352"/>
      <c r="J2" s="352"/>
      <c r="K2" s="352"/>
      <c r="L2" s="352"/>
      <c r="M2" s="35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row>
    <row r="3" spans="1:117" x14ac:dyDescent="0.3">
      <c r="A3" s="44" t="e">
        <f>#REF!</f>
        <v>#REF!</v>
      </c>
      <c r="B3" s="45" t="e">
        <f>VLOOKUP($A3,#REF!,10,FALSE)*'Weather - Seasonal Adjustments'!H$22</f>
        <v>#REF!</v>
      </c>
      <c r="C3" s="45" t="e">
        <f>VLOOKUP($A3,#REF!,10,FALSE)*'Weather - Seasonal Adjustments'!I$22</f>
        <v>#REF!</v>
      </c>
      <c r="D3" s="45" t="e">
        <f>VLOOKUP($A3,#REF!,10,FALSE)*'Weather - Seasonal Adjustments'!J$22</f>
        <v>#REF!</v>
      </c>
      <c r="E3" s="117"/>
      <c r="F3" s="352"/>
      <c r="G3" s="352"/>
      <c r="H3" s="352"/>
      <c r="I3" s="352"/>
      <c r="J3" s="352"/>
      <c r="K3" s="352"/>
      <c r="L3" s="352"/>
      <c r="M3" s="35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row>
    <row r="4" spans="1:117" x14ac:dyDescent="0.3">
      <c r="A4" s="44" t="e">
        <f>#REF!</f>
        <v>#REF!</v>
      </c>
      <c r="B4" s="45" t="e">
        <f>VLOOKUP($A4,#REF!,10,FALSE)*'Weather - Seasonal Adjustments'!H$22</f>
        <v>#REF!</v>
      </c>
      <c r="C4" s="45" t="e">
        <f>VLOOKUP($A4,#REF!,10,FALSE)*'Weather - Seasonal Adjustments'!I$22</f>
        <v>#REF!</v>
      </c>
      <c r="D4" s="45" t="e">
        <f>VLOOKUP($A4,#REF!,10,FALSE)*'Weather - Seasonal Adjustments'!J$22</f>
        <v>#REF!</v>
      </c>
      <c r="E4" s="117"/>
      <c r="F4" s="352"/>
      <c r="G4" s="352"/>
      <c r="H4" s="352"/>
      <c r="I4" s="352"/>
      <c r="J4" s="352"/>
      <c r="K4" s="352"/>
      <c r="L4" s="352"/>
      <c r="M4" s="35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row>
    <row r="5" spans="1:117" x14ac:dyDescent="0.3">
      <c r="A5" s="44" t="e">
        <f>#REF!</f>
        <v>#REF!</v>
      </c>
      <c r="B5" s="45" t="e">
        <f>VLOOKUP($A5,#REF!,10,FALSE)*'Weather - Seasonal Adjustments'!H$22</f>
        <v>#REF!</v>
      </c>
      <c r="C5" s="45" t="e">
        <f>VLOOKUP($A5,#REF!,10,FALSE)*'Weather - Seasonal Adjustments'!I$22</f>
        <v>#REF!</v>
      </c>
      <c r="D5" s="45" t="e">
        <f>VLOOKUP($A5,#REF!,10,FALSE)*'Weather - Seasonal Adjustments'!J$22</f>
        <v>#REF!</v>
      </c>
      <c r="E5" s="117"/>
      <c r="F5" s="352"/>
      <c r="G5" s="352"/>
      <c r="H5" s="352"/>
      <c r="I5" s="352"/>
      <c r="J5" s="352"/>
      <c r="K5" s="352"/>
      <c r="L5" s="352"/>
      <c r="M5" s="35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row>
    <row r="6" spans="1:117" hidden="1" x14ac:dyDescent="0.3">
      <c r="A6" s="44" t="e">
        <f>#REF!</f>
        <v>#REF!</v>
      </c>
      <c r="B6" s="45" t="e">
        <f>VLOOKUP($A6,#REF!,10,FALSE)*'Weather - Seasonal Adjustments'!H$22</f>
        <v>#REF!</v>
      </c>
      <c r="C6" s="45" t="e">
        <f>VLOOKUP($A6,#REF!,10,FALSE)*'Weather - Seasonal Adjustments'!I$22</f>
        <v>#REF!</v>
      </c>
      <c r="D6" s="45" t="e">
        <f>VLOOKUP($A6,#REF!,10,FALSE)*'Weather - Seasonal Adjustments'!J$22</f>
        <v>#REF!</v>
      </c>
      <c r="E6" s="117"/>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row>
    <row r="7" spans="1:117" hidden="1" x14ac:dyDescent="0.3">
      <c r="A7" t="e">
        <f>#REF!</f>
        <v>#REF!</v>
      </c>
      <c r="B7" s="21" t="e">
        <f>VLOOKUP($A7,#REF!,10,FALSE)*'Weather - Seasonal Adjustments'!H$22</f>
        <v>#REF!</v>
      </c>
      <c r="C7" s="21" t="e">
        <f>VLOOKUP($A7,#REF!,10,FALSE)*'Weather - Seasonal Adjustments'!I$22</f>
        <v>#REF!</v>
      </c>
      <c r="D7" s="21" t="e">
        <f>VLOOKUP($A7,#REF!,10,FALSE)*'Weather - Seasonal Adjustments'!J$22</f>
        <v>#REF!</v>
      </c>
      <c r="E7" s="117"/>
    </row>
    <row r="8" spans="1:117" hidden="1" x14ac:dyDescent="0.3">
      <c r="A8" t="e">
        <f>#REF!</f>
        <v>#REF!</v>
      </c>
      <c r="B8" s="21" t="e">
        <f>VLOOKUP($A8,#REF!,10,FALSE)*'Weather - Seasonal Adjustments'!H$22</f>
        <v>#REF!</v>
      </c>
      <c r="C8" s="21" t="e">
        <f>VLOOKUP($A8,#REF!,10,FALSE)*'Weather - Seasonal Adjustments'!I$22</f>
        <v>#REF!</v>
      </c>
      <c r="D8" s="21" t="e">
        <f>VLOOKUP($A8,#REF!,10,FALSE)*'Weather - Seasonal Adjustments'!J$22</f>
        <v>#REF!</v>
      </c>
      <c r="E8" s="117"/>
    </row>
    <row r="9" spans="1:117" hidden="1" x14ac:dyDescent="0.3">
      <c r="A9" t="e">
        <f>#REF!</f>
        <v>#REF!</v>
      </c>
      <c r="B9" s="21" t="e">
        <f>VLOOKUP($A9,#REF!,10,FALSE)*'Weather - Seasonal Adjustments'!H$22</f>
        <v>#REF!</v>
      </c>
      <c r="C9" s="21" t="e">
        <f>VLOOKUP($A9,#REF!,10,FALSE)*'Weather - Seasonal Adjustments'!I$22</f>
        <v>#REF!</v>
      </c>
      <c r="D9" s="21" t="e">
        <f>VLOOKUP($A9,#REF!,10,FALSE)*'Weather - Seasonal Adjustments'!J$22</f>
        <v>#REF!</v>
      </c>
      <c r="E9" s="117"/>
    </row>
    <row r="10" spans="1:117" hidden="1" x14ac:dyDescent="0.3">
      <c r="A10" t="e">
        <f>#REF!</f>
        <v>#REF!</v>
      </c>
      <c r="B10" s="21" t="e">
        <f>VLOOKUP($A10,#REF!,10,FALSE)*'Weather - Seasonal Adjustments'!H$22</f>
        <v>#REF!</v>
      </c>
      <c r="C10" s="21" t="e">
        <f>VLOOKUP($A10,#REF!,10,FALSE)*'Weather - Seasonal Adjustments'!I$22</f>
        <v>#REF!</v>
      </c>
      <c r="D10" s="21" t="e">
        <f>VLOOKUP($A10,#REF!,10,FALSE)*'Weather - Seasonal Adjustments'!J$22</f>
        <v>#REF!</v>
      </c>
      <c r="E10" s="117"/>
    </row>
    <row r="11" spans="1:117" hidden="1" x14ac:dyDescent="0.3">
      <c r="A11" t="e">
        <f>#REF!</f>
        <v>#REF!</v>
      </c>
      <c r="B11" s="21" t="e">
        <f>VLOOKUP($A11,#REF!,10,FALSE)*'Weather - Seasonal Adjustments'!H$22</f>
        <v>#REF!</v>
      </c>
      <c r="C11" s="21" t="e">
        <f>VLOOKUP($A11,#REF!,10,FALSE)*'Weather - Seasonal Adjustments'!I$22</f>
        <v>#REF!</v>
      </c>
      <c r="D11" s="21" t="e">
        <f>VLOOKUP($A11,#REF!,10,FALSE)*'Weather - Seasonal Adjustments'!J$22</f>
        <v>#REF!</v>
      </c>
      <c r="E11" s="117"/>
    </row>
    <row r="12" spans="1:117" hidden="1" x14ac:dyDescent="0.3">
      <c r="A12" t="e">
        <f>#REF!</f>
        <v>#REF!</v>
      </c>
      <c r="B12" s="21" t="e">
        <f>VLOOKUP($A12,#REF!,10,FALSE)*'Weather - Seasonal Adjustments'!H$22</f>
        <v>#REF!</v>
      </c>
      <c r="C12" s="21" t="e">
        <f>VLOOKUP($A12,#REF!,10,FALSE)*'Weather - Seasonal Adjustments'!I$22</f>
        <v>#REF!</v>
      </c>
      <c r="D12" s="21" t="e">
        <f>VLOOKUP($A12,#REF!,10,FALSE)*'Weather - Seasonal Adjustments'!J$22</f>
        <v>#REF!</v>
      </c>
      <c r="E12" s="117"/>
    </row>
    <row r="13" spans="1:117" hidden="1" x14ac:dyDescent="0.3">
      <c r="A13" t="e">
        <f>#REF!</f>
        <v>#REF!</v>
      </c>
      <c r="B13" s="21" t="e">
        <f>VLOOKUP($A13,#REF!,10,FALSE)*'Weather - Seasonal Adjustments'!H$22</f>
        <v>#REF!</v>
      </c>
      <c r="C13" s="21" t="e">
        <f>VLOOKUP($A13,#REF!,10,FALSE)*'Weather - Seasonal Adjustments'!I$22</f>
        <v>#REF!</v>
      </c>
      <c r="D13" s="21" t="e">
        <f>VLOOKUP($A13,#REF!,10,FALSE)*'Weather - Seasonal Adjustments'!J$22</f>
        <v>#REF!</v>
      </c>
      <c r="E13" s="117"/>
    </row>
    <row r="14" spans="1:117" hidden="1" x14ac:dyDescent="0.3">
      <c r="A14" t="e">
        <f>#REF!</f>
        <v>#REF!</v>
      </c>
      <c r="B14" s="21" t="e">
        <f>VLOOKUP($A14,#REF!,10,FALSE)*'Weather - Seasonal Adjustments'!H$22</f>
        <v>#REF!</v>
      </c>
      <c r="C14" s="21" t="e">
        <f>VLOOKUP($A14,#REF!,10,FALSE)*'Weather - Seasonal Adjustments'!I$22</f>
        <v>#REF!</v>
      </c>
      <c r="D14" s="21" t="e">
        <f>VLOOKUP($A14,#REF!,10,FALSE)*'Weather - Seasonal Adjustments'!J$22</f>
        <v>#REF!</v>
      </c>
      <c r="E14" s="117"/>
    </row>
    <row r="15" spans="1:117" hidden="1" x14ac:dyDescent="0.3">
      <c r="A15" t="e">
        <f>#REF!</f>
        <v>#REF!</v>
      </c>
      <c r="B15" s="21" t="e">
        <f>VLOOKUP($A15,#REF!,10,FALSE)*'Weather - Seasonal Adjustments'!H$22</f>
        <v>#REF!</v>
      </c>
      <c r="C15" s="21" t="e">
        <f>VLOOKUP($A15,#REF!,10,FALSE)*'Weather - Seasonal Adjustments'!I$22</f>
        <v>#REF!</v>
      </c>
      <c r="D15" s="21" t="e">
        <f>VLOOKUP($A15,#REF!,10,FALSE)*'Weather - Seasonal Adjustments'!J$22</f>
        <v>#REF!</v>
      </c>
      <c r="E15" s="117"/>
    </row>
    <row r="16" spans="1:117" hidden="1" x14ac:dyDescent="0.3">
      <c r="A16" t="e">
        <f>#REF!</f>
        <v>#REF!</v>
      </c>
      <c r="B16" s="21" t="e">
        <f>VLOOKUP($A16,#REF!,10,FALSE)*'Weather - Seasonal Adjustments'!H$22</f>
        <v>#REF!</v>
      </c>
      <c r="C16" s="21" t="e">
        <f>VLOOKUP($A16,#REF!,10,FALSE)*'Weather - Seasonal Adjustments'!I$22</f>
        <v>#REF!</v>
      </c>
      <c r="D16" s="21" t="e">
        <f>VLOOKUP($A16,#REF!,10,FALSE)*'Weather - Seasonal Adjustments'!J$22</f>
        <v>#REF!</v>
      </c>
      <c r="E16" s="117"/>
    </row>
    <row r="17" spans="1:5" hidden="1" x14ac:dyDescent="0.3">
      <c r="A17" t="e">
        <f>#REF!</f>
        <v>#REF!</v>
      </c>
      <c r="B17" s="21" t="e">
        <f>VLOOKUP($A17,#REF!,10,FALSE)*'Weather - Seasonal Adjustments'!H$22</f>
        <v>#REF!</v>
      </c>
      <c r="C17" s="21" t="e">
        <f>VLOOKUP($A17,#REF!,10,FALSE)*'Weather - Seasonal Adjustments'!I$22</f>
        <v>#REF!</v>
      </c>
      <c r="D17" s="21" t="e">
        <f>VLOOKUP($A17,#REF!,10,FALSE)*'Weather - Seasonal Adjustments'!J$22</f>
        <v>#REF!</v>
      </c>
      <c r="E17" s="117"/>
    </row>
    <row r="18" spans="1:5" hidden="1" x14ac:dyDescent="0.3">
      <c r="A18" t="e">
        <f>#REF!</f>
        <v>#REF!</v>
      </c>
      <c r="B18" s="21" t="e">
        <f>VLOOKUP($A18,#REF!,10,FALSE)*'Weather - Seasonal Adjustments'!H$22</f>
        <v>#REF!</v>
      </c>
      <c r="C18" s="21" t="e">
        <f>VLOOKUP($A18,#REF!,10,FALSE)*'Weather - Seasonal Adjustments'!I$22</f>
        <v>#REF!</v>
      </c>
      <c r="D18" s="21" t="e">
        <f>VLOOKUP($A18,#REF!,10,FALSE)*'Weather - Seasonal Adjustments'!J$22</f>
        <v>#REF!</v>
      </c>
      <c r="E18" s="117"/>
    </row>
    <row r="19" spans="1:5" hidden="1" x14ac:dyDescent="0.3">
      <c r="A19" t="e">
        <f>#REF!</f>
        <v>#REF!</v>
      </c>
      <c r="B19" s="21" t="e">
        <f>VLOOKUP($A19,#REF!,10,FALSE)*'Weather - Seasonal Adjustments'!H$22</f>
        <v>#REF!</v>
      </c>
      <c r="C19" s="21" t="e">
        <f>VLOOKUP($A19,#REF!,10,FALSE)*'Weather - Seasonal Adjustments'!I$22</f>
        <v>#REF!</v>
      </c>
      <c r="D19" s="21" t="e">
        <f>VLOOKUP($A19,#REF!,10,FALSE)*'Weather - Seasonal Adjustments'!J$22</f>
        <v>#REF!</v>
      </c>
      <c r="E19" s="117"/>
    </row>
    <row r="20" spans="1:5" hidden="1" x14ac:dyDescent="0.3">
      <c r="A20" t="e">
        <f>#REF!</f>
        <v>#REF!</v>
      </c>
      <c r="B20" s="21" t="e">
        <f>VLOOKUP($A20,#REF!,10,FALSE)*'Weather - Seasonal Adjustments'!H$22</f>
        <v>#REF!</v>
      </c>
      <c r="C20" s="21" t="e">
        <f>VLOOKUP($A20,#REF!,10,FALSE)*'Weather - Seasonal Adjustments'!I$22</f>
        <v>#REF!</v>
      </c>
      <c r="D20" s="21" t="e">
        <f>VLOOKUP($A20,#REF!,10,FALSE)*'Weather - Seasonal Adjustments'!J$22</f>
        <v>#REF!</v>
      </c>
      <c r="E20" s="117"/>
    </row>
    <row r="21" spans="1:5" hidden="1" x14ac:dyDescent="0.3">
      <c r="A21" t="e">
        <f>#REF!</f>
        <v>#REF!</v>
      </c>
      <c r="B21" s="21" t="e">
        <f>VLOOKUP($A21,#REF!,10,FALSE)*'Weather - Seasonal Adjustments'!H$22</f>
        <v>#REF!</v>
      </c>
      <c r="C21" s="21" t="e">
        <f>VLOOKUP($A21,#REF!,10,FALSE)*'Weather - Seasonal Adjustments'!I$22</f>
        <v>#REF!</v>
      </c>
      <c r="D21" s="21" t="e">
        <f>VLOOKUP($A21,#REF!,10,FALSE)*'Weather - Seasonal Adjustments'!J$22</f>
        <v>#REF!</v>
      </c>
      <c r="E21" s="117"/>
    </row>
    <row r="22" spans="1:5" hidden="1" x14ac:dyDescent="0.3">
      <c r="A22" t="e">
        <f>#REF!</f>
        <v>#REF!</v>
      </c>
      <c r="B22" s="21" t="e">
        <f>VLOOKUP($A22,#REF!,10,FALSE)*'Weather - Seasonal Adjustments'!H$22</f>
        <v>#REF!</v>
      </c>
      <c r="C22" s="21" t="e">
        <f>VLOOKUP($A22,#REF!,10,FALSE)*'Weather - Seasonal Adjustments'!I$22</f>
        <v>#REF!</v>
      </c>
      <c r="D22" s="21" t="e">
        <f>VLOOKUP($A22,#REF!,10,FALSE)*'Weather - Seasonal Adjustments'!J$22</f>
        <v>#REF!</v>
      </c>
      <c r="E22" s="117"/>
    </row>
    <row r="23" spans="1:5" hidden="1" x14ac:dyDescent="0.3">
      <c r="A23" t="e">
        <f>#REF!</f>
        <v>#REF!</v>
      </c>
      <c r="B23" s="21" t="e">
        <f>VLOOKUP($A23,#REF!,10,FALSE)*'Weather - Seasonal Adjustments'!H$22</f>
        <v>#REF!</v>
      </c>
      <c r="C23" s="21" t="e">
        <f>VLOOKUP($A23,#REF!,10,FALSE)*'Weather - Seasonal Adjustments'!I$22</f>
        <v>#REF!</v>
      </c>
      <c r="D23" s="21" t="e">
        <f>VLOOKUP($A23,#REF!,10,FALSE)*'Weather - Seasonal Adjustments'!J$22</f>
        <v>#REF!</v>
      </c>
      <c r="E23" s="117"/>
    </row>
    <row r="24" spans="1:5" hidden="1" x14ac:dyDescent="0.3">
      <c r="A24" t="e">
        <f>#REF!</f>
        <v>#REF!</v>
      </c>
      <c r="B24" s="21" t="e">
        <f>VLOOKUP($A24,#REF!,10,FALSE)*'Weather - Seasonal Adjustments'!H$22</f>
        <v>#REF!</v>
      </c>
      <c r="C24" s="21" t="e">
        <f>VLOOKUP($A24,#REF!,10,FALSE)*'Weather - Seasonal Adjustments'!I$22</f>
        <v>#REF!</v>
      </c>
      <c r="D24" s="21" t="e">
        <f>VLOOKUP($A24,#REF!,10,FALSE)*'Weather - Seasonal Adjustments'!J$22</f>
        <v>#REF!</v>
      </c>
      <c r="E24" s="117"/>
    </row>
    <row r="25" spans="1:5" hidden="1" x14ac:dyDescent="0.3">
      <c r="A25" t="e">
        <f>#REF!</f>
        <v>#REF!</v>
      </c>
      <c r="B25" s="21" t="e">
        <f>VLOOKUP($A25,#REF!,10,FALSE)*'Weather - Seasonal Adjustments'!H$22</f>
        <v>#REF!</v>
      </c>
      <c r="C25" s="21" t="e">
        <f>VLOOKUP($A25,#REF!,10,FALSE)*'Weather - Seasonal Adjustments'!I$22</f>
        <v>#REF!</v>
      </c>
      <c r="D25" s="21" t="e">
        <f>VLOOKUP($A25,#REF!,10,FALSE)*'Weather - Seasonal Adjustments'!J$22</f>
        <v>#REF!</v>
      </c>
      <c r="E25" s="117"/>
    </row>
    <row r="26" spans="1:5" hidden="1" x14ac:dyDescent="0.3">
      <c r="A26" t="e">
        <f>#REF!</f>
        <v>#REF!</v>
      </c>
      <c r="B26" s="21" t="e">
        <f>VLOOKUP($A26,#REF!,10,FALSE)*'Weather - Seasonal Adjustments'!H$22</f>
        <v>#REF!</v>
      </c>
      <c r="C26" s="21" t="e">
        <f>VLOOKUP($A26,#REF!,10,FALSE)*'Weather - Seasonal Adjustments'!I$22</f>
        <v>#REF!</v>
      </c>
      <c r="D26" s="21" t="e">
        <f>VLOOKUP($A26,#REF!,10,FALSE)*'Weather - Seasonal Adjustments'!J$22</f>
        <v>#REF!</v>
      </c>
      <c r="E26" s="117"/>
    </row>
    <row r="27" spans="1:5" hidden="1" x14ac:dyDescent="0.3">
      <c r="A27" t="e">
        <f>#REF!</f>
        <v>#REF!</v>
      </c>
      <c r="B27" s="21" t="e">
        <f>VLOOKUP($A27,#REF!,10,FALSE)*'Weather - Seasonal Adjustments'!H$22</f>
        <v>#REF!</v>
      </c>
      <c r="C27" s="21" t="e">
        <f>VLOOKUP($A27,#REF!,10,FALSE)*'Weather - Seasonal Adjustments'!I$22</f>
        <v>#REF!</v>
      </c>
      <c r="D27" s="21" t="e">
        <f>VLOOKUP($A27,#REF!,10,FALSE)*'Weather - Seasonal Adjustments'!J$22</f>
        <v>#REF!</v>
      </c>
      <c r="E27" s="117"/>
    </row>
    <row r="28" spans="1:5" hidden="1" x14ac:dyDescent="0.3">
      <c r="A28" t="e">
        <f>#REF!</f>
        <v>#REF!</v>
      </c>
      <c r="B28" s="21" t="e">
        <f>VLOOKUP($A28,#REF!,10,FALSE)*'Weather - Seasonal Adjustments'!H$22</f>
        <v>#REF!</v>
      </c>
      <c r="C28" s="21" t="e">
        <f>VLOOKUP($A28,#REF!,10,FALSE)*'Weather - Seasonal Adjustments'!I$22</f>
        <v>#REF!</v>
      </c>
      <c r="D28" s="21" t="e">
        <f>VLOOKUP($A28,#REF!,10,FALSE)*'Weather - Seasonal Adjustments'!J$22</f>
        <v>#REF!</v>
      </c>
      <c r="E28" s="117"/>
    </row>
    <row r="29" spans="1:5" hidden="1" x14ac:dyDescent="0.3">
      <c r="A29" t="e">
        <f>#REF!</f>
        <v>#REF!</v>
      </c>
      <c r="B29" s="21" t="e">
        <f>VLOOKUP($A29,#REF!,10,FALSE)*'Weather - Seasonal Adjustments'!H$22</f>
        <v>#REF!</v>
      </c>
      <c r="C29" s="21" t="e">
        <f>VLOOKUP($A29,#REF!,10,FALSE)*'Weather - Seasonal Adjustments'!I$22</f>
        <v>#REF!</v>
      </c>
      <c r="D29" s="21" t="e">
        <f>VLOOKUP($A29,#REF!,10,FALSE)*'Weather - Seasonal Adjustments'!J$22</f>
        <v>#REF!</v>
      </c>
      <c r="E29" s="117"/>
    </row>
    <row r="30" spans="1:5" hidden="1" x14ac:dyDescent="0.3">
      <c r="A30" t="e">
        <f>#REF!</f>
        <v>#REF!</v>
      </c>
      <c r="B30" s="21" t="e">
        <f>VLOOKUP($A30,#REF!,10,FALSE)*'Weather - Seasonal Adjustments'!H$22</f>
        <v>#REF!</v>
      </c>
      <c r="C30" s="21" t="e">
        <f>VLOOKUP($A30,#REF!,10,FALSE)*'Weather - Seasonal Adjustments'!I$22</f>
        <v>#REF!</v>
      </c>
      <c r="D30" s="21" t="e">
        <f>VLOOKUP($A30,#REF!,10,FALSE)*'Weather - Seasonal Adjustments'!J$22</f>
        <v>#REF!</v>
      </c>
      <c r="E30" s="117"/>
    </row>
    <row r="31" spans="1:5" hidden="1" x14ac:dyDescent="0.3">
      <c r="A31" t="e">
        <f>#REF!</f>
        <v>#REF!</v>
      </c>
      <c r="B31" s="21" t="e">
        <f>VLOOKUP($A31,#REF!,10,FALSE)*'Weather - Seasonal Adjustments'!H$22</f>
        <v>#REF!</v>
      </c>
      <c r="C31" s="21" t="e">
        <f>VLOOKUP($A31,#REF!,10,FALSE)*'Weather - Seasonal Adjustments'!I$22</f>
        <v>#REF!</v>
      </c>
      <c r="D31" s="21" t="e">
        <f>VLOOKUP($A31,#REF!,10,FALSE)*'Weather - Seasonal Adjustments'!J$22</f>
        <v>#REF!</v>
      </c>
      <c r="E31" s="117"/>
    </row>
    <row r="32" spans="1:5" hidden="1" x14ac:dyDescent="0.3">
      <c r="A32" t="e">
        <f>#REF!</f>
        <v>#REF!</v>
      </c>
      <c r="B32" s="21" t="e">
        <f>VLOOKUP($A32,#REF!,10,FALSE)*'Weather - Seasonal Adjustments'!H$22</f>
        <v>#REF!</v>
      </c>
      <c r="C32" s="21" t="e">
        <f>VLOOKUP($A32,#REF!,10,FALSE)*'Weather - Seasonal Adjustments'!I$22</f>
        <v>#REF!</v>
      </c>
      <c r="D32" s="21" t="e">
        <f>VLOOKUP($A32,#REF!,10,FALSE)*'Weather - Seasonal Adjustments'!J$22</f>
        <v>#REF!</v>
      </c>
      <c r="E32" s="117"/>
    </row>
    <row r="33" spans="1:5" hidden="1" x14ac:dyDescent="0.3">
      <c r="A33" t="e">
        <f>#REF!</f>
        <v>#REF!</v>
      </c>
      <c r="B33" s="21" t="e">
        <f>VLOOKUP($A33,#REF!,10,FALSE)*'Weather - Seasonal Adjustments'!H$22</f>
        <v>#REF!</v>
      </c>
      <c r="C33" s="21" t="e">
        <f>VLOOKUP($A33,#REF!,10,FALSE)*'Weather - Seasonal Adjustments'!I$22</f>
        <v>#REF!</v>
      </c>
      <c r="D33" s="21" t="e">
        <f>VLOOKUP($A33,#REF!,10,FALSE)*'Weather - Seasonal Adjustments'!J$22</f>
        <v>#REF!</v>
      </c>
      <c r="E33" s="117"/>
    </row>
    <row r="34" spans="1:5" hidden="1" x14ac:dyDescent="0.3">
      <c r="A34" t="e">
        <f>#REF!</f>
        <v>#REF!</v>
      </c>
      <c r="B34" s="21" t="e">
        <f>VLOOKUP($A34,#REF!,10,FALSE)*'Weather - Seasonal Adjustments'!H$22</f>
        <v>#REF!</v>
      </c>
      <c r="C34" s="21" t="e">
        <f>VLOOKUP($A34,#REF!,10,FALSE)*'Weather - Seasonal Adjustments'!I$22</f>
        <v>#REF!</v>
      </c>
      <c r="D34" s="21" t="e">
        <f>VLOOKUP($A34,#REF!,10,FALSE)*'Weather - Seasonal Adjustments'!J$22</f>
        <v>#REF!</v>
      </c>
      <c r="E34" s="117"/>
    </row>
    <row r="35" spans="1:5" hidden="1" x14ac:dyDescent="0.3">
      <c r="A35" t="e">
        <f>#REF!</f>
        <v>#REF!</v>
      </c>
      <c r="B35" s="21" t="e">
        <f>VLOOKUP($A35,#REF!,10,FALSE)*'Weather - Seasonal Adjustments'!H$22</f>
        <v>#REF!</v>
      </c>
      <c r="C35" s="21" t="e">
        <f>VLOOKUP($A35,#REF!,10,FALSE)*'Weather - Seasonal Adjustments'!I$22</f>
        <v>#REF!</v>
      </c>
      <c r="D35" s="21" t="e">
        <f>VLOOKUP($A35,#REF!,10,FALSE)*'Weather - Seasonal Adjustments'!J$22</f>
        <v>#REF!</v>
      </c>
      <c r="E35" s="117"/>
    </row>
    <row r="36" spans="1:5" hidden="1" x14ac:dyDescent="0.3">
      <c r="A36" t="e">
        <f>#REF!</f>
        <v>#REF!</v>
      </c>
      <c r="B36" s="21" t="e">
        <f>VLOOKUP($A36,#REF!,10,FALSE)*'Weather - Seasonal Adjustments'!H$22</f>
        <v>#REF!</v>
      </c>
      <c r="C36" s="21" t="e">
        <f>VLOOKUP($A36,#REF!,10,FALSE)*'Weather - Seasonal Adjustments'!I$22</f>
        <v>#REF!</v>
      </c>
      <c r="D36" s="21" t="e">
        <f>VLOOKUP($A36,#REF!,10,FALSE)*'Weather - Seasonal Adjustments'!J$22</f>
        <v>#REF!</v>
      </c>
      <c r="E36" s="117"/>
    </row>
    <row r="37" spans="1:5" hidden="1" x14ac:dyDescent="0.3">
      <c r="A37" t="e">
        <f>#REF!</f>
        <v>#REF!</v>
      </c>
      <c r="B37" s="21" t="e">
        <f>VLOOKUP($A37,#REF!,10,FALSE)*'Weather - Seasonal Adjustments'!H$22</f>
        <v>#REF!</v>
      </c>
      <c r="C37" s="21" t="e">
        <f>VLOOKUP($A37,#REF!,10,FALSE)*'Weather - Seasonal Adjustments'!I$22</f>
        <v>#REF!</v>
      </c>
      <c r="D37" s="21" t="e">
        <f>VLOOKUP($A37,#REF!,10,FALSE)*'Weather - Seasonal Adjustments'!J$22</f>
        <v>#REF!</v>
      </c>
      <c r="E37" s="117"/>
    </row>
    <row r="38" spans="1:5" hidden="1" x14ac:dyDescent="0.3">
      <c r="A38" t="e">
        <f>#REF!</f>
        <v>#REF!</v>
      </c>
      <c r="B38" s="21" t="e">
        <f>VLOOKUP($A38,#REF!,10,FALSE)*'Weather - Seasonal Adjustments'!H$22</f>
        <v>#REF!</v>
      </c>
      <c r="C38" s="21" t="e">
        <f>VLOOKUP($A38,#REF!,10,FALSE)*'Weather - Seasonal Adjustments'!I$22</f>
        <v>#REF!</v>
      </c>
      <c r="D38" s="21" t="e">
        <f>VLOOKUP($A38,#REF!,10,FALSE)*'Weather - Seasonal Adjustments'!J$22</f>
        <v>#REF!</v>
      </c>
      <c r="E38" s="117"/>
    </row>
    <row r="39" spans="1:5" hidden="1" x14ac:dyDescent="0.3">
      <c r="A39" t="e">
        <f>#REF!</f>
        <v>#REF!</v>
      </c>
      <c r="B39" s="21" t="e">
        <f>VLOOKUP($A39,#REF!,10,FALSE)*'Weather - Seasonal Adjustments'!H$22</f>
        <v>#REF!</v>
      </c>
      <c r="C39" s="21" t="e">
        <f>VLOOKUP($A39,#REF!,10,FALSE)*'Weather - Seasonal Adjustments'!I$22</f>
        <v>#REF!</v>
      </c>
      <c r="D39" s="21" t="e">
        <f>VLOOKUP($A39,#REF!,10,FALSE)*'Weather - Seasonal Adjustments'!J$22</f>
        <v>#REF!</v>
      </c>
      <c r="E39" s="117"/>
    </row>
    <row r="40" spans="1:5" hidden="1" x14ac:dyDescent="0.3">
      <c r="A40" t="e">
        <f>#REF!</f>
        <v>#REF!</v>
      </c>
      <c r="B40" s="21" t="e">
        <f>VLOOKUP($A40,#REF!,10,FALSE)*'Weather - Seasonal Adjustments'!H$22</f>
        <v>#REF!</v>
      </c>
      <c r="C40" s="21" t="e">
        <f>VLOOKUP($A40,#REF!,10,FALSE)*'Weather - Seasonal Adjustments'!I$22</f>
        <v>#REF!</v>
      </c>
      <c r="D40" s="21" t="e">
        <f>VLOOKUP($A40,#REF!,10,FALSE)*'Weather - Seasonal Adjustments'!J$22</f>
        <v>#REF!</v>
      </c>
      <c r="E40" s="117"/>
    </row>
    <row r="41" spans="1:5" hidden="1" x14ac:dyDescent="0.3">
      <c r="A41" t="e">
        <f>#REF!</f>
        <v>#REF!</v>
      </c>
      <c r="B41" s="21" t="e">
        <f>VLOOKUP($A41,#REF!,10,FALSE)*'Weather - Seasonal Adjustments'!H$22</f>
        <v>#REF!</v>
      </c>
      <c r="C41" s="21" t="e">
        <f>VLOOKUP($A41,#REF!,10,FALSE)*'Weather - Seasonal Adjustments'!I$22</f>
        <v>#REF!</v>
      </c>
      <c r="D41" s="21" t="e">
        <f>VLOOKUP($A41,#REF!,10,FALSE)*'Weather - Seasonal Adjustments'!J$22</f>
        <v>#REF!</v>
      </c>
      <c r="E41" s="117"/>
    </row>
    <row r="42" spans="1:5" hidden="1" x14ac:dyDescent="0.3">
      <c r="A42" t="e">
        <f>#REF!</f>
        <v>#REF!</v>
      </c>
      <c r="B42" s="21" t="e">
        <f>VLOOKUP($A42,#REF!,10,FALSE)*'Weather - Seasonal Adjustments'!H$22</f>
        <v>#REF!</v>
      </c>
      <c r="C42" s="21" t="e">
        <f>VLOOKUP($A42,#REF!,10,FALSE)*'Weather - Seasonal Adjustments'!I$22</f>
        <v>#REF!</v>
      </c>
      <c r="D42" s="21" t="e">
        <f>VLOOKUP($A42,#REF!,10,FALSE)*'Weather - Seasonal Adjustments'!J$22</f>
        <v>#REF!</v>
      </c>
      <c r="E42" s="117"/>
    </row>
    <row r="43" spans="1:5" hidden="1" x14ac:dyDescent="0.3">
      <c r="A43" t="e">
        <f>#REF!</f>
        <v>#REF!</v>
      </c>
      <c r="B43" s="21" t="e">
        <f>VLOOKUP($A43,#REF!,10,FALSE)*'Weather - Seasonal Adjustments'!H$22</f>
        <v>#REF!</v>
      </c>
      <c r="C43" s="21" t="e">
        <f>VLOOKUP($A43,#REF!,10,FALSE)*'Weather - Seasonal Adjustments'!I$22</f>
        <v>#REF!</v>
      </c>
      <c r="D43" s="21" t="e">
        <f>VLOOKUP($A43,#REF!,10,FALSE)*'Weather - Seasonal Adjustments'!J$22</f>
        <v>#REF!</v>
      </c>
      <c r="E43" s="117"/>
    </row>
    <row r="44" spans="1:5" hidden="1" x14ac:dyDescent="0.3">
      <c r="A44" t="e">
        <f>#REF!</f>
        <v>#REF!</v>
      </c>
      <c r="B44" s="21" t="e">
        <f>VLOOKUP($A44,#REF!,10,FALSE)*'Weather - Seasonal Adjustments'!H$22</f>
        <v>#REF!</v>
      </c>
      <c r="C44" s="21" t="e">
        <f>VLOOKUP($A44,#REF!,10,FALSE)*'Weather - Seasonal Adjustments'!I$22</f>
        <v>#REF!</v>
      </c>
      <c r="D44" s="21" t="e">
        <f>VLOOKUP($A44,#REF!,10,FALSE)*'Weather - Seasonal Adjustments'!J$22</f>
        <v>#REF!</v>
      </c>
      <c r="E44" s="117"/>
    </row>
    <row r="45" spans="1:5" hidden="1" x14ac:dyDescent="0.3">
      <c r="A45" t="e">
        <f>#REF!</f>
        <v>#REF!</v>
      </c>
      <c r="B45" s="21" t="e">
        <f>VLOOKUP($A45,#REF!,10,FALSE)*'Weather - Seasonal Adjustments'!H$22</f>
        <v>#REF!</v>
      </c>
      <c r="C45" s="21" t="e">
        <f>VLOOKUP($A45,#REF!,10,FALSE)*'Weather - Seasonal Adjustments'!I$22</f>
        <v>#REF!</v>
      </c>
      <c r="D45" s="21" t="e">
        <f>VLOOKUP($A45,#REF!,10,FALSE)*'Weather - Seasonal Adjustments'!J$22</f>
        <v>#REF!</v>
      </c>
      <c r="E45" s="117"/>
    </row>
    <row r="46" spans="1:5" hidden="1" x14ac:dyDescent="0.3">
      <c r="A46" t="e">
        <f>#REF!</f>
        <v>#REF!</v>
      </c>
      <c r="B46" s="21" t="e">
        <f>VLOOKUP($A46,#REF!,10,FALSE)*'Weather - Seasonal Adjustments'!H$22</f>
        <v>#REF!</v>
      </c>
      <c r="C46" s="21" t="e">
        <f>VLOOKUP($A46,#REF!,10,FALSE)*'Weather - Seasonal Adjustments'!I$22</f>
        <v>#REF!</v>
      </c>
      <c r="D46" s="21" t="e">
        <f>VLOOKUP($A46,#REF!,10,FALSE)*'Weather - Seasonal Adjustments'!J$22</f>
        <v>#REF!</v>
      </c>
      <c r="E46" s="117"/>
    </row>
    <row r="47" spans="1:5" hidden="1" x14ac:dyDescent="0.3">
      <c r="A47" t="e">
        <f>#REF!</f>
        <v>#REF!</v>
      </c>
      <c r="B47" s="21" t="e">
        <f>VLOOKUP($A47,#REF!,10,FALSE)*'Weather - Seasonal Adjustments'!H$22</f>
        <v>#REF!</v>
      </c>
      <c r="C47" s="21" t="e">
        <f>VLOOKUP($A47,#REF!,10,FALSE)*'Weather - Seasonal Adjustments'!I$22</f>
        <v>#REF!</v>
      </c>
      <c r="D47" s="21" t="e">
        <f>VLOOKUP($A47,#REF!,10,FALSE)*'Weather - Seasonal Adjustments'!J$22</f>
        <v>#REF!</v>
      </c>
      <c r="E47" s="117"/>
    </row>
    <row r="48" spans="1:5" hidden="1" x14ac:dyDescent="0.3">
      <c r="A48" t="e">
        <f>#REF!</f>
        <v>#REF!</v>
      </c>
      <c r="B48" s="21" t="e">
        <f>VLOOKUP($A48,#REF!,10,FALSE)*'Weather - Seasonal Adjustments'!H$22</f>
        <v>#REF!</v>
      </c>
      <c r="C48" s="21" t="e">
        <f>VLOOKUP($A48,#REF!,10,FALSE)*'Weather - Seasonal Adjustments'!I$22</f>
        <v>#REF!</v>
      </c>
      <c r="D48" s="21" t="e">
        <f>VLOOKUP($A48,#REF!,10,FALSE)*'Weather - Seasonal Adjustments'!J$22</f>
        <v>#REF!</v>
      </c>
      <c r="E48" s="117"/>
    </row>
    <row r="49" spans="1:5" hidden="1" x14ac:dyDescent="0.3">
      <c r="A49" t="e">
        <f>#REF!</f>
        <v>#REF!</v>
      </c>
      <c r="B49" s="21" t="e">
        <f>VLOOKUP($A49,#REF!,10,FALSE)*'Weather - Seasonal Adjustments'!H$22</f>
        <v>#REF!</v>
      </c>
      <c r="C49" s="21" t="e">
        <f>VLOOKUP($A49,#REF!,10,FALSE)*'Weather - Seasonal Adjustments'!I$22</f>
        <v>#REF!</v>
      </c>
      <c r="D49" s="21" t="e">
        <f>VLOOKUP($A49,#REF!,10,FALSE)*'Weather - Seasonal Adjustments'!J$22</f>
        <v>#REF!</v>
      </c>
      <c r="E49" s="117"/>
    </row>
    <row r="50" spans="1:5" hidden="1" x14ac:dyDescent="0.3">
      <c r="A50" t="e">
        <f>#REF!</f>
        <v>#REF!</v>
      </c>
      <c r="B50" s="21" t="e">
        <f>VLOOKUP($A50,#REF!,10,FALSE)*'Weather - Seasonal Adjustments'!H$22</f>
        <v>#REF!</v>
      </c>
      <c r="C50" s="21" t="e">
        <f>VLOOKUP($A50,#REF!,10,FALSE)*'Weather - Seasonal Adjustments'!I$22</f>
        <v>#REF!</v>
      </c>
      <c r="D50" s="21" t="e">
        <f>VLOOKUP($A50,#REF!,10,FALSE)*'Weather - Seasonal Adjustments'!J$22</f>
        <v>#REF!</v>
      </c>
      <c r="E50" s="117"/>
    </row>
    <row r="51" spans="1:5" hidden="1" x14ac:dyDescent="0.3">
      <c r="A51" t="e">
        <f>#REF!</f>
        <v>#REF!</v>
      </c>
      <c r="B51" s="21" t="e">
        <f>VLOOKUP($A51,#REF!,10,FALSE)*'Weather - Seasonal Adjustments'!H$22</f>
        <v>#REF!</v>
      </c>
      <c r="C51" s="21" t="e">
        <f>VLOOKUP($A51,#REF!,10,FALSE)*'Weather - Seasonal Adjustments'!I$22</f>
        <v>#REF!</v>
      </c>
      <c r="D51" s="21" t="e">
        <f>VLOOKUP($A51,#REF!,10,FALSE)*'Weather - Seasonal Adjustments'!J$22</f>
        <v>#REF!</v>
      </c>
      <c r="E51" s="117"/>
    </row>
    <row r="52" spans="1:5" hidden="1" x14ac:dyDescent="0.3">
      <c r="A52" t="e">
        <f>#REF!</f>
        <v>#REF!</v>
      </c>
      <c r="B52" s="21" t="e">
        <f>VLOOKUP($A52,#REF!,10,FALSE)*'Weather - Seasonal Adjustments'!H$22</f>
        <v>#REF!</v>
      </c>
      <c r="C52" s="21" t="e">
        <f>VLOOKUP($A52,#REF!,10,FALSE)*'Weather - Seasonal Adjustments'!I$22</f>
        <v>#REF!</v>
      </c>
      <c r="D52" s="21" t="e">
        <f>VLOOKUP($A52,#REF!,10,FALSE)*'Weather - Seasonal Adjustments'!J$22</f>
        <v>#REF!</v>
      </c>
      <c r="E52" s="117"/>
    </row>
    <row r="53" spans="1:5" hidden="1" x14ac:dyDescent="0.3">
      <c r="A53" t="e">
        <f>#REF!</f>
        <v>#REF!</v>
      </c>
      <c r="B53" s="21" t="e">
        <f>VLOOKUP($A53,#REF!,10,FALSE)*'Weather - Seasonal Adjustments'!H$22</f>
        <v>#REF!</v>
      </c>
      <c r="C53" s="21" t="e">
        <f>VLOOKUP($A53,#REF!,10,FALSE)*'Weather - Seasonal Adjustments'!I$22</f>
        <v>#REF!</v>
      </c>
      <c r="D53" s="21" t="e">
        <f>VLOOKUP($A53,#REF!,10,FALSE)*'Weather - Seasonal Adjustments'!J$22</f>
        <v>#REF!</v>
      </c>
      <c r="E53" s="117"/>
    </row>
    <row r="54" spans="1:5" hidden="1" x14ac:dyDescent="0.3">
      <c r="A54" t="e">
        <f>#REF!</f>
        <v>#REF!</v>
      </c>
      <c r="B54" s="21" t="e">
        <f>VLOOKUP($A54,#REF!,10,FALSE)*'Weather - Seasonal Adjustments'!H$22</f>
        <v>#REF!</v>
      </c>
      <c r="C54" s="21" t="e">
        <f>VLOOKUP($A54,#REF!,10,FALSE)*'Weather - Seasonal Adjustments'!I$22</f>
        <v>#REF!</v>
      </c>
      <c r="D54" s="21" t="e">
        <f>VLOOKUP($A54,#REF!,10,FALSE)*'Weather - Seasonal Adjustments'!J$22</f>
        <v>#REF!</v>
      </c>
      <c r="E54" s="117"/>
    </row>
    <row r="55" spans="1:5" hidden="1" x14ac:dyDescent="0.3">
      <c r="A55" t="e">
        <f>#REF!</f>
        <v>#REF!</v>
      </c>
      <c r="B55" s="21" t="e">
        <f>VLOOKUP($A55,#REF!,10,FALSE)*'Weather - Seasonal Adjustments'!H$22</f>
        <v>#REF!</v>
      </c>
      <c r="C55" s="21" t="e">
        <f>VLOOKUP($A55,#REF!,10,FALSE)*'Weather - Seasonal Adjustments'!I$22</f>
        <v>#REF!</v>
      </c>
      <c r="D55" s="21" t="e">
        <f>VLOOKUP($A55,#REF!,10,FALSE)*'Weather - Seasonal Adjustments'!J$22</f>
        <v>#REF!</v>
      </c>
      <c r="E55" s="117"/>
    </row>
    <row r="56" spans="1:5" hidden="1" x14ac:dyDescent="0.3">
      <c r="A56" t="e">
        <f>#REF!</f>
        <v>#REF!</v>
      </c>
      <c r="B56" s="21" t="e">
        <f>VLOOKUP($A56,#REF!,10,FALSE)*'Weather - Seasonal Adjustments'!H$22</f>
        <v>#REF!</v>
      </c>
      <c r="C56" s="21" t="e">
        <f>VLOOKUP($A56,#REF!,10,FALSE)*'Weather - Seasonal Adjustments'!I$22</f>
        <v>#REF!</v>
      </c>
      <c r="D56" s="21" t="e">
        <f>VLOOKUP($A56,#REF!,10,FALSE)*'Weather - Seasonal Adjustments'!J$22</f>
        <v>#REF!</v>
      </c>
      <c r="E56" s="117"/>
    </row>
    <row r="57" spans="1:5" hidden="1" x14ac:dyDescent="0.3">
      <c r="A57" t="e">
        <f>#REF!</f>
        <v>#REF!</v>
      </c>
      <c r="B57" s="21" t="e">
        <f>VLOOKUP($A57,#REF!,10,FALSE)*'Weather - Seasonal Adjustments'!H$22</f>
        <v>#REF!</v>
      </c>
      <c r="C57" s="21" t="e">
        <f>VLOOKUP($A57,#REF!,10,FALSE)*'Weather - Seasonal Adjustments'!I$22</f>
        <v>#REF!</v>
      </c>
      <c r="D57" s="21" t="e">
        <f>VLOOKUP($A57,#REF!,10,FALSE)*'Weather - Seasonal Adjustments'!J$22</f>
        <v>#REF!</v>
      </c>
      <c r="E57" s="117"/>
    </row>
    <row r="58" spans="1:5" hidden="1" x14ac:dyDescent="0.3">
      <c r="A58" t="e">
        <f>#REF!</f>
        <v>#REF!</v>
      </c>
      <c r="B58" s="21" t="e">
        <f>VLOOKUP($A58,#REF!,10,FALSE)*'Weather - Seasonal Adjustments'!H$22</f>
        <v>#REF!</v>
      </c>
      <c r="C58" s="21" t="e">
        <f>VLOOKUP($A58,#REF!,10,FALSE)*'Weather - Seasonal Adjustments'!I$22</f>
        <v>#REF!</v>
      </c>
      <c r="D58" s="21" t="e">
        <f>VLOOKUP($A58,#REF!,10,FALSE)*'Weather - Seasonal Adjustments'!J$22</f>
        <v>#REF!</v>
      </c>
      <c r="E58" s="117"/>
    </row>
    <row r="59" spans="1:5" hidden="1" x14ac:dyDescent="0.3">
      <c r="A59" t="e">
        <f>#REF!</f>
        <v>#REF!</v>
      </c>
      <c r="B59" s="21" t="e">
        <f>VLOOKUP($A59,#REF!,10,FALSE)*'Weather - Seasonal Adjustments'!H$22</f>
        <v>#REF!</v>
      </c>
      <c r="C59" s="21" t="e">
        <f>VLOOKUP($A59,#REF!,10,FALSE)*'Weather - Seasonal Adjustments'!I$22</f>
        <v>#REF!</v>
      </c>
      <c r="D59" s="21" t="e">
        <f>VLOOKUP($A59,#REF!,10,FALSE)*'Weather - Seasonal Adjustments'!J$22</f>
        <v>#REF!</v>
      </c>
      <c r="E59" s="117"/>
    </row>
    <row r="60" spans="1:5" hidden="1" x14ac:dyDescent="0.3">
      <c r="A60" t="e">
        <f>#REF!</f>
        <v>#REF!</v>
      </c>
      <c r="B60" s="21" t="e">
        <f>VLOOKUP($A60,#REF!,10,FALSE)*'Weather - Seasonal Adjustments'!H$22</f>
        <v>#REF!</v>
      </c>
      <c r="C60" s="21" t="e">
        <f>VLOOKUP($A60,#REF!,10,FALSE)*'Weather - Seasonal Adjustments'!I$22</f>
        <v>#REF!</v>
      </c>
      <c r="D60" s="21" t="e">
        <f>VLOOKUP($A60,#REF!,10,FALSE)*'Weather - Seasonal Adjustments'!J$22</f>
        <v>#REF!</v>
      </c>
      <c r="E60" s="117"/>
    </row>
    <row r="61" spans="1:5" hidden="1" x14ac:dyDescent="0.3">
      <c r="A61" t="e">
        <f>#REF!</f>
        <v>#REF!</v>
      </c>
      <c r="B61" s="21" t="e">
        <f>VLOOKUP($A61,#REF!,10,FALSE)*'Weather - Seasonal Adjustments'!H$22</f>
        <v>#REF!</v>
      </c>
      <c r="C61" s="21" t="e">
        <f>VLOOKUP($A61,#REF!,10,FALSE)*'Weather - Seasonal Adjustments'!I$22</f>
        <v>#REF!</v>
      </c>
      <c r="D61" s="21" t="e">
        <f>VLOOKUP($A61,#REF!,10,FALSE)*'Weather - Seasonal Adjustments'!J$22</f>
        <v>#REF!</v>
      </c>
      <c r="E61" s="117"/>
    </row>
    <row r="62" spans="1:5" hidden="1" x14ac:dyDescent="0.3">
      <c r="A62" t="e">
        <f>#REF!</f>
        <v>#REF!</v>
      </c>
      <c r="B62" s="21" t="e">
        <f>VLOOKUP($A62,#REF!,10,FALSE)*'Weather - Seasonal Adjustments'!H$22</f>
        <v>#REF!</v>
      </c>
      <c r="C62" s="21" t="e">
        <f>VLOOKUP($A62,#REF!,10,FALSE)*'Weather - Seasonal Adjustments'!I$22</f>
        <v>#REF!</v>
      </c>
      <c r="D62" s="21" t="e">
        <f>VLOOKUP($A62,#REF!,10,FALSE)*'Weather - Seasonal Adjustments'!J$22</f>
        <v>#REF!</v>
      </c>
      <c r="E62" s="117"/>
    </row>
    <row r="63" spans="1:5" hidden="1" x14ac:dyDescent="0.3">
      <c r="A63" t="e">
        <f>#REF!</f>
        <v>#REF!</v>
      </c>
      <c r="B63" s="21" t="e">
        <f>VLOOKUP($A63,#REF!,10,FALSE)*'Weather - Seasonal Adjustments'!H$22</f>
        <v>#REF!</v>
      </c>
      <c r="C63" s="21" t="e">
        <f>VLOOKUP($A63,#REF!,10,FALSE)*'Weather - Seasonal Adjustments'!I$22</f>
        <v>#REF!</v>
      </c>
      <c r="D63" s="21" t="e">
        <f>VLOOKUP($A63,#REF!,10,FALSE)*'Weather - Seasonal Adjustments'!J$22</f>
        <v>#REF!</v>
      </c>
      <c r="E63" s="117"/>
    </row>
    <row r="64" spans="1:5" hidden="1" x14ac:dyDescent="0.3">
      <c r="A64" t="e">
        <f>#REF!</f>
        <v>#REF!</v>
      </c>
      <c r="B64" s="21" t="e">
        <f>VLOOKUP($A64,#REF!,10,FALSE)*'Weather - Seasonal Adjustments'!H$22</f>
        <v>#REF!</v>
      </c>
      <c r="C64" s="21" t="e">
        <f>VLOOKUP($A64,#REF!,10,FALSE)*'Weather - Seasonal Adjustments'!I$22</f>
        <v>#REF!</v>
      </c>
      <c r="D64" s="21" t="e">
        <f>VLOOKUP($A64,#REF!,10,FALSE)*'Weather - Seasonal Adjustments'!J$22</f>
        <v>#REF!</v>
      </c>
      <c r="E64" s="117"/>
    </row>
    <row r="65" spans="1:5" hidden="1" x14ac:dyDescent="0.3">
      <c r="A65" t="e">
        <f>#REF!</f>
        <v>#REF!</v>
      </c>
      <c r="B65" s="21" t="e">
        <f>VLOOKUP($A65,#REF!,10,FALSE)*'Weather - Seasonal Adjustments'!H$22</f>
        <v>#REF!</v>
      </c>
      <c r="C65" s="21" t="e">
        <f>VLOOKUP($A65,#REF!,10,FALSE)*'Weather - Seasonal Adjustments'!I$22</f>
        <v>#REF!</v>
      </c>
      <c r="D65" s="21" t="e">
        <f>VLOOKUP($A65,#REF!,10,FALSE)*'Weather - Seasonal Adjustments'!J$22</f>
        <v>#REF!</v>
      </c>
      <c r="E65" s="117"/>
    </row>
    <row r="66" spans="1:5" hidden="1" x14ac:dyDescent="0.3">
      <c r="A66" t="e">
        <f>#REF!</f>
        <v>#REF!</v>
      </c>
      <c r="B66" s="21" t="e">
        <f>VLOOKUP($A66,#REF!,10,FALSE)*'Weather - Seasonal Adjustments'!H$22</f>
        <v>#REF!</v>
      </c>
      <c r="C66" s="21" t="e">
        <f>VLOOKUP($A66,#REF!,10,FALSE)*'Weather - Seasonal Adjustments'!I$22</f>
        <v>#REF!</v>
      </c>
      <c r="D66" s="21" t="e">
        <f>VLOOKUP($A66,#REF!,10,FALSE)*'Weather - Seasonal Adjustments'!J$22</f>
        <v>#REF!</v>
      </c>
      <c r="E66" s="117"/>
    </row>
    <row r="67" spans="1:5" hidden="1" x14ac:dyDescent="0.3">
      <c r="A67" t="e">
        <f>#REF!</f>
        <v>#REF!</v>
      </c>
      <c r="B67" s="21" t="e">
        <f>VLOOKUP($A67,#REF!,10,FALSE)*'Weather - Seasonal Adjustments'!H$22</f>
        <v>#REF!</v>
      </c>
      <c r="C67" s="21" t="e">
        <f>VLOOKUP($A67,#REF!,10,FALSE)*'Weather - Seasonal Adjustments'!I$22</f>
        <v>#REF!</v>
      </c>
      <c r="D67" s="21" t="e">
        <f>VLOOKUP($A67,#REF!,10,FALSE)*'Weather - Seasonal Adjustments'!J$22</f>
        <v>#REF!</v>
      </c>
      <c r="E67" s="117"/>
    </row>
    <row r="68" spans="1:5" hidden="1" x14ac:dyDescent="0.3">
      <c r="A68" t="e">
        <f>#REF!</f>
        <v>#REF!</v>
      </c>
      <c r="B68" s="21" t="e">
        <f>VLOOKUP($A68,#REF!,10,FALSE)*'Weather - Seasonal Adjustments'!H$22</f>
        <v>#REF!</v>
      </c>
      <c r="C68" s="21" t="e">
        <f>VLOOKUP($A68,#REF!,10,FALSE)*'Weather - Seasonal Adjustments'!I$22</f>
        <v>#REF!</v>
      </c>
      <c r="D68" s="21" t="e">
        <f>VLOOKUP($A68,#REF!,10,FALSE)*'Weather - Seasonal Adjustments'!J$22</f>
        <v>#REF!</v>
      </c>
      <c r="E68" s="117"/>
    </row>
    <row r="69" spans="1:5" hidden="1" x14ac:dyDescent="0.3">
      <c r="A69" t="e">
        <f>#REF!</f>
        <v>#REF!</v>
      </c>
      <c r="B69" s="21" t="e">
        <f>VLOOKUP($A69,#REF!,10,FALSE)*'Weather - Seasonal Adjustments'!H$22</f>
        <v>#REF!</v>
      </c>
      <c r="C69" s="21" t="e">
        <f>VLOOKUP($A69,#REF!,10,FALSE)*'Weather - Seasonal Adjustments'!I$22</f>
        <v>#REF!</v>
      </c>
      <c r="D69" s="21" t="e">
        <f>VLOOKUP($A69,#REF!,10,FALSE)*'Weather - Seasonal Adjustments'!J$22</f>
        <v>#REF!</v>
      </c>
      <c r="E69" s="117"/>
    </row>
    <row r="70" spans="1:5" hidden="1" x14ac:dyDescent="0.3">
      <c r="A70" t="e">
        <f>#REF!</f>
        <v>#REF!</v>
      </c>
      <c r="B70" s="21" t="e">
        <f>VLOOKUP($A70,#REF!,10,FALSE)*'Weather - Seasonal Adjustments'!H$22</f>
        <v>#REF!</v>
      </c>
      <c r="C70" s="21" t="e">
        <f>VLOOKUP($A70,#REF!,10,FALSE)*'Weather - Seasonal Adjustments'!I$22</f>
        <v>#REF!</v>
      </c>
      <c r="D70" s="21" t="e">
        <f>VLOOKUP($A70,#REF!,10,FALSE)*'Weather - Seasonal Adjustments'!J$22</f>
        <v>#REF!</v>
      </c>
      <c r="E70" s="117"/>
    </row>
    <row r="71" spans="1:5" hidden="1" x14ac:dyDescent="0.3">
      <c r="A71" t="e">
        <f>#REF!</f>
        <v>#REF!</v>
      </c>
      <c r="B71" s="21" t="e">
        <f>VLOOKUP($A71,#REF!,10,FALSE)*'Weather - Seasonal Adjustments'!H$22</f>
        <v>#REF!</v>
      </c>
      <c r="C71" s="21" t="e">
        <f>VLOOKUP($A71,#REF!,10,FALSE)*'Weather - Seasonal Adjustments'!I$22</f>
        <v>#REF!</v>
      </c>
      <c r="D71" s="21" t="e">
        <f>VLOOKUP($A71,#REF!,10,FALSE)*'Weather - Seasonal Adjustments'!J$22</f>
        <v>#REF!</v>
      </c>
      <c r="E71" s="117"/>
    </row>
    <row r="72" spans="1:5" hidden="1" x14ac:dyDescent="0.3">
      <c r="A72" t="e">
        <f>#REF!</f>
        <v>#REF!</v>
      </c>
      <c r="B72" s="21" t="e">
        <f>VLOOKUP($A72,#REF!,10,FALSE)*'Weather - Seasonal Adjustments'!H$22</f>
        <v>#REF!</v>
      </c>
      <c r="C72" s="21" t="e">
        <f>VLOOKUP($A72,#REF!,10,FALSE)*'Weather - Seasonal Adjustments'!I$22</f>
        <v>#REF!</v>
      </c>
      <c r="D72" s="21" t="e">
        <f>VLOOKUP($A72,#REF!,10,FALSE)*'Weather - Seasonal Adjustments'!J$22</f>
        <v>#REF!</v>
      </c>
      <c r="E72" s="117"/>
    </row>
    <row r="73" spans="1:5" hidden="1" x14ac:dyDescent="0.3">
      <c r="A73" t="e">
        <f>#REF!</f>
        <v>#REF!</v>
      </c>
      <c r="B73" s="21" t="e">
        <f>VLOOKUP($A73,#REF!,10,FALSE)*'Weather - Seasonal Adjustments'!H$22</f>
        <v>#REF!</v>
      </c>
      <c r="C73" s="21" t="e">
        <f>VLOOKUP($A73,#REF!,10,FALSE)*'Weather - Seasonal Adjustments'!I$22</f>
        <v>#REF!</v>
      </c>
      <c r="D73" s="21" t="e">
        <f>VLOOKUP($A73,#REF!,10,FALSE)*'Weather - Seasonal Adjustments'!J$22</f>
        <v>#REF!</v>
      </c>
      <c r="E73" s="117"/>
    </row>
    <row r="74" spans="1:5" hidden="1" x14ac:dyDescent="0.3">
      <c r="A74" t="e">
        <f>#REF!</f>
        <v>#REF!</v>
      </c>
      <c r="B74" s="21" t="e">
        <f>VLOOKUP($A74,#REF!,10,FALSE)*'Weather - Seasonal Adjustments'!H$22</f>
        <v>#REF!</v>
      </c>
      <c r="C74" s="21" t="e">
        <f>VLOOKUP($A74,#REF!,10,FALSE)*'Weather - Seasonal Adjustments'!I$22</f>
        <v>#REF!</v>
      </c>
      <c r="D74" s="21" t="e">
        <f>VLOOKUP($A74,#REF!,10,FALSE)*'Weather - Seasonal Adjustments'!J$22</f>
        <v>#REF!</v>
      </c>
      <c r="E74" s="117"/>
    </row>
    <row r="75" spans="1:5" hidden="1" x14ac:dyDescent="0.3">
      <c r="A75" t="e">
        <f>#REF!</f>
        <v>#REF!</v>
      </c>
      <c r="B75" s="21" t="e">
        <f>VLOOKUP($A75,#REF!,10,FALSE)*'Weather - Seasonal Adjustments'!H$22</f>
        <v>#REF!</v>
      </c>
      <c r="C75" s="21" t="e">
        <f>VLOOKUP($A75,#REF!,10,FALSE)*'Weather - Seasonal Adjustments'!I$22</f>
        <v>#REF!</v>
      </c>
      <c r="D75" s="21" t="e">
        <f>VLOOKUP($A75,#REF!,10,FALSE)*'Weather - Seasonal Adjustments'!J$22</f>
        <v>#REF!</v>
      </c>
      <c r="E75" s="117"/>
    </row>
    <row r="76" spans="1:5" hidden="1" x14ac:dyDescent="0.3">
      <c r="A76" t="e">
        <f>#REF!</f>
        <v>#REF!</v>
      </c>
      <c r="B76" s="21" t="e">
        <f>VLOOKUP($A76,#REF!,10,FALSE)*'Weather - Seasonal Adjustments'!H$22</f>
        <v>#REF!</v>
      </c>
      <c r="C76" s="21" t="e">
        <f>VLOOKUP($A76,#REF!,10,FALSE)*'Weather - Seasonal Adjustments'!I$22</f>
        <v>#REF!</v>
      </c>
      <c r="D76" s="21" t="e">
        <f>VLOOKUP($A76,#REF!,10,FALSE)*'Weather - Seasonal Adjustments'!J$22</f>
        <v>#REF!</v>
      </c>
      <c r="E76" s="117"/>
    </row>
    <row r="77" spans="1:5" hidden="1" x14ac:dyDescent="0.3">
      <c r="A77" t="e">
        <f>#REF!</f>
        <v>#REF!</v>
      </c>
      <c r="B77" s="21" t="e">
        <f>VLOOKUP($A77,#REF!,10,FALSE)*'Weather - Seasonal Adjustments'!H$22</f>
        <v>#REF!</v>
      </c>
      <c r="C77" s="21" t="e">
        <f>VLOOKUP($A77,#REF!,10,FALSE)*'Weather - Seasonal Adjustments'!I$22</f>
        <v>#REF!</v>
      </c>
      <c r="D77" s="21" t="e">
        <f>VLOOKUP($A77,#REF!,10,FALSE)*'Weather - Seasonal Adjustments'!J$22</f>
        <v>#REF!</v>
      </c>
      <c r="E77" s="117"/>
    </row>
    <row r="78" spans="1:5" hidden="1" x14ac:dyDescent="0.3">
      <c r="A78" t="e">
        <f>#REF!</f>
        <v>#REF!</v>
      </c>
      <c r="B78" s="21" t="e">
        <f>VLOOKUP($A78,#REF!,10,FALSE)*'Weather - Seasonal Adjustments'!H$22</f>
        <v>#REF!</v>
      </c>
      <c r="C78" s="21" t="e">
        <f>VLOOKUP($A78,#REF!,10,FALSE)*'Weather - Seasonal Adjustments'!I$22</f>
        <v>#REF!</v>
      </c>
      <c r="D78" s="21" t="e">
        <f>VLOOKUP($A78,#REF!,10,FALSE)*'Weather - Seasonal Adjustments'!J$22</f>
        <v>#REF!</v>
      </c>
      <c r="E78" s="117"/>
    </row>
    <row r="79" spans="1:5" hidden="1" x14ac:dyDescent="0.3">
      <c r="A79" t="e">
        <f>#REF!</f>
        <v>#REF!</v>
      </c>
      <c r="B79" s="21" t="e">
        <f>VLOOKUP($A79,#REF!,10,FALSE)*'Weather - Seasonal Adjustments'!H$22</f>
        <v>#REF!</v>
      </c>
      <c r="C79" s="21" t="e">
        <f>VLOOKUP($A79,#REF!,10,FALSE)*'Weather - Seasonal Adjustments'!I$22</f>
        <v>#REF!</v>
      </c>
      <c r="D79" s="21" t="e">
        <f>VLOOKUP($A79,#REF!,10,FALSE)*'Weather - Seasonal Adjustments'!J$22</f>
        <v>#REF!</v>
      </c>
      <c r="E79" s="117"/>
    </row>
    <row r="80" spans="1:5" hidden="1" x14ac:dyDescent="0.3">
      <c r="A80" t="e">
        <f>#REF!</f>
        <v>#REF!</v>
      </c>
      <c r="B80" s="21" t="e">
        <f>VLOOKUP($A80,#REF!,10,FALSE)*'Weather - Seasonal Adjustments'!H$22</f>
        <v>#REF!</v>
      </c>
      <c r="C80" s="21" t="e">
        <f>VLOOKUP($A80,#REF!,10,FALSE)*'Weather - Seasonal Adjustments'!I$22</f>
        <v>#REF!</v>
      </c>
      <c r="D80" s="21" t="e">
        <f>VLOOKUP($A80,#REF!,10,FALSE)*'Weather - Seasonal Adjustments'!J$22</f>
        <v>#REF!</v>
      </c>
      <c r="E80" s="117"/>
    </row>
    <row r="81" spans="1:5" hidden="1" x14ac:dyDescent="0.3">
      <c r="A81" t="e">
        <f>#REF!</f>
        <v>#REF!</v>
      </c>
      <c r="B81" s="21" t="e">
        <f>VLOOKUP($A81,#REF!,10,FALSE)*'Weather - Seasonal Adjustments'!H$22</f>
        <v>#REF!</v>
      </c>
      <c r="C81" s="21" t="e">
        <f>VLOOKUP($A81,#REF!,10,FALSE)*'Weather - Seasonal Adjustments'!I$22</f>
        <v>#REF!</v>
      </c>
      <c r="D81" s="21" t="e">
        <f>VLOOKUP($A81,#REF!,10,FALSE)*'Weather - Seasonal Adjustments'!J$22</f>
        <v>#REF!</v>
      </c>
      <c r="E81" s="117"/>
    </row>
    <row r="82" spans="1:5" hidden="1" x14ac:dyDescent="0.3">
      <c r="A82" t="e">
        <f>#REF!</f>
        <v>#REF!</v>
      </c>
      <c r="B82" s="21" t="e">
        <f>VLOOKUP($A82,#REF!,10,FALSE)*'Weather - Seasonal Adjustments'!H$22</f>
        <v>#REF!</v>
      </c>
      <c r="C82" s="21" t="e">
        <f>VLOOKUP($A82,#REF!,10,FALSE)*'Weather - Seasonal Adjustments'!I$22</f>
        <v>#REF!</v>
      </c>
      <c r="D82" s="21" t="e">
        <f>VLOOKUP($A82,#REF!,10,FALSE)*'Weather - Seasonal Adjustments'!J$22</f>
        <v>#REF!</v>
      </c>
      <c r="E82" s="117"/>
    </row>
    <row r="83" spans="1:5" hidden="1" x14ac:dyDescent="0.3">
      <c r="A83" t="e">
        <f>#REF!</f>
        <v>#REF!</v>
      </c>
      <c r="B83" s="21" t="e">
        <f>VLOOKUP($A83,#REF!,10,FALSE)*'Weather - Seasonal Adjustments'!H$22</f>
        <v>#REF!</v>
      </c>
      <c r="C83" s="21" t="e">
        <f>VLOOKUP($A83,#REF!,10,FALSE)*'Weather - Seasonal Adjustments'!I$22</f>
        <v>#REF!</v>
      </c>
      <c r="D83" s="21" t="e">
        <f>VLOOKUP($A83,#REF!,10,FALSE)*'Weather - Seasonal Adjustments'!J$22</f>
        <v>#REF!</v>
      </c>
      <c r="E83" s="117"/>
    </row>
    <row r="84" spans="1:5" hidden="1" x14ac:dyDescent="0.3">
      <c r="A84" t="e">
        <f>#REF!</f>
        <v>#REF!</v>
      </c>
      <c r="B84" s="21" t="e">
        <f>VLOOKUP($A84,#REF!,10,FALSE)*'Weather - Seasonal Adjustments'!H$22</f>
        <v>#REF!</v>
      </c>
      <c r="C84" s="21" t="e">
        <f>VLOOKUP($A84,#REF!,10,FALSE)*'Weather - Seasonal Adjustments'!I$22</f>
        <v>#REF!</v>
      </c>
      <c r="D84" s="21" t="e">
        <f>VLOOKUP($A84,#REF!,10,FALSE)*'Weather - Seasonal Adjustments'!J$22</f>
        <v>#REF!</v>
      </c>
      <c r="E84" s="117"/>
    </row>
    <row r="85" spans="1:5" hidden="1" x14ac:dyDescent="0.3">
      <c r="A85" t="e">
        <f>#REF!</f>
        <v>#REF!</v>
      </c>
      <c r="B85" s="21" t="e">
        <f>VLOOKUP($A85,#REF!,10,FALSE)*'Weather - Seasonal Adjustments'!H$22</f>
        <v>#REF!</v>
      </c>
      <c r="C85" s="21" t="e">
        <f>VLOOKUP($A85,#REF!,10,FALSE)*'Weather - Seasonal Adjustments'!I$22</f>
        <v>#REF!</v>
      </c>
      <c r="D85" s="21" t="e">
        <f>VLOOKUP($A85,#REF!,10,FALSE)*'Weather - Seasonal Adjustments'!J$22</f>
        <v>#REF!</v>
      </c>
      <c r="E85" s="117"/>
    </row>
    <row r="86" spans="1:5" hidden="1" x14ac:dyDescent="0.3">
      <c r="A86" t="e">
        <f>#REF!</f>
        <v>#REF!</v>
      </c>
      <c r="B86" s="21" t="e">
        <f>VLOOKUP($A86,#REF!,10,FALSE)*'Weather - Seasonal Adjustments'!H$22</f>
        <v>#REF!</v>
      </c>
      <c r="C86" s="21" t="e">
        <f>VLOOKUP($A86,#REF!,10,FALSE)*'Weather - Seasonal Adjustments'!I$22</f>
        <v>#REF!</v>
      </c>
      <c r="D86" s="21" t="e">
        <f>VLOOKUP($A86,#REF!,10,FALSE)*'Weather - Seasonal Adjustments'!J$22</f>
        <v>#REF!</v>
      </c>
      <c r="E86" s="117"/>
    </row>
    <row r="87" spans="1:5" hidden="1" x14ac:dyDescent="0.3">
      <c r="A87" t="e">
        <f>#REF!</f>
        <v>#REF!</v>
      </c>
      <c r="B87" s="21" t="e">
        <f>VLOOKUP($A87,#REF!,10,FALSE)*'Weather - Seasonal Adjustments'!H$22</f>
        <v>#REF!</v>
      </c>
      <c r="C87" s="21" t="e">
        <f>VLOOKUP($A87,#REF!,10,FALSE)*'Weather - Seasonal Adjustments'!I$22</f>
        <v>#REF!</v>
      </c>
      <c r="D87" s="21" t="e">
        <f>VLOOKUP($A87,#REF!,10,FALSE)*'Weather - Seasonal Adjustments'!J$22</f>
        <v>#REF!</v>
      </c>
      <c r="E87" s="117"/>
    </row>
    <row r="88" spans="1:5" hidden="1" x14ac:dyDescent="0.3">
      <c r="A88" t="e">
        <f>#REF!</f>
        <v>#REF!</v>
      </c>
      <c r="B88" s="21" t="e">
        <f>VLOOKUP($A88,#REF!,10,FALSE)*'Weather - Seasonal Adjustments'!H$22</f>
        <v>#REF!</v>
      </c>
      <c r="C88" s="21" t="e">
        <f>VLOOKUP($A88,#REF!,10,FALSE)*'Weather - Seasonal Adjustments'!I$22</f>
        <v>#REF!</v>
      </c>
      <c r="D88" s="21" t="e">
        <f>VLOOKUP($A88,#REF!,10,FALSE)*'Weather - Seasonal Adjustments'!J$22</f>
        <v>#REF!</v>
      </c>
      <c r="E88" s="117"/>
    </row>
    <row r="89" spans="1:5" hidden="1" x14ac:dyDescent="0.3">
      <c r="A89" t="e">
        <f>#REF!</f>
        <v>#REF!</v>
      </c>
      <c r="B89" s="21" t="e">
        <f>VLOOKUP($A89,#REF!,10,FALSE)*'Weather - Seasonal Adjustments'!H$22</f>
        <v>#REF!</v>
      </c>
      <c r="C89" s="21" t="e">
        <f>VLOOKUP($A89,#REF!,10,FALSE)*'Weather - Seasonal Adjustments'!I$22</f>
        <v>#REF!</v>
      </c>
      <c r="D89" s="21" t="e">
        <f>VLOOKUP($A89,#REF!,10,FALSE)*'Weather - Seasonal Adjustments'!J$22</f>
        <v>#REF!</v>
      </c>
      <c r="E89" s="117"/>
    </row>
    <row r="90" spans="1:5" hidden="1" x14ac:dyDescent="0.3">
      <c r="A90" t="e">
        <f>#REF!</f>
        <v>#REF!</v>
      </c>
      <c r="B90" s="21" t="e">
        <f>VLOOKUP($A90,#REF!,10,FALSE)*'Weather - Seasonal Adjustments'!H$22</f>
        <v>#REF!</v>
      </c>
      <c r="C90" s="21" t="e">
        <f>VLOOKUP($A90,#REF!,10,FALSE)*'Weather - Seasonal Adjustments'!I$22</f>
        <v>#REF!</v>
      </c>
      <c r="D90" s="21" t="e">
        <f>VLOOKUP($A90,#REF!,10,FALSE)*'Weather - Seasonal Adjustments'!J$22</f>
        <v>#REF!</v>
      </c>
      <c r="E90" s="117"/>
    </row>
    <row r="91" spans="1:5" hidden="1" x14ac:dyDescent="0.3">
      <c r="A91" t="e">
        <f>#REF!</f>
        <v>#REF!</v>
      </c>
      <c r="B91" s="21" t="e">
        <f>VLOOKUP($A91,#REF!,10,FALSE)*'Weather - Seasonal Adjustments'!H$22</f>
        <v>#REF!</v>
      </c>
      <c r="C91" s="21" t="e">
        <f>VLOOKUP($A91,#REF!,10,FALSE)*'Weather - Seasonal Adjustments'!I$22</f>
        <v>#REF!</v>
      </c>
      <c r="D91" s="21" t="e">
        <f>VLOOKUP($A91,#REF!,10,FALSE)*'Weather - Seasonal Adjustments'!J$22</f>
        <v>#REF!</v>
      </c>
      <c r="E91" s="117"/>
    </row>
    <row r="92" spans="1:5" hidden="1" x14ac:dyDescent="0.3">
      <c r="A92" t="e">
        <f>#REF!</f>
        <v>#REF!</v>
      </c>
      <c r="B92" s="21" t="e">
        <f>VLOOKUP($A92,#REF!,10,FALSE)*'Weather - Seasonal Adjustments'!H$22</f>
        <v>#REF!</v>
      </c>
      <c r="C92" s="21" t="e">
        <f>VLOOKUP($A92,#REF!,10,FALSE)*'Weather - Seasonal Adjustments'!I$22</f>
        <v>#REF!</v>
      </c>
      <c r="D92" s="21" t="e">
        <f>VLOOKUP($A92,#REF!,10,FALSE)*'Weather - Seasonal Adjustments'!J$22</f>
        <v>#REF!</v>
      </c>
      <c r="E92" s="117"/>
    </row>
    <row r="93" spans="1:5" hidden="1" x14ac:dyDescent="0.3">
      <c r="A93" t="e">
        <f>#REF!</f>
        <v>#REF!</v>
      </c>
      <c r="B93" s="21" t="e">
        <f>VLOOKUP($A93,#REF!,10,FALSE)*'Weather - Seasonal Adjustments'!H$22</f>
        <v>#REF!</v>
      </c>
      <c r="C93" s="21" t="e">
        <f>VLOOKUP($A93,#REF!,10,FALSE)*'Weather - Seasonal Adjustments'!I$22</f>
        <v>#REF!</v>
      </c>
      <c r="D93" s="21" t="e">
        <f>VLOOKUP($A93,#REF!,10,FALSE)*'Weather - Seasonal Adjustments'!J$22</f>
        <v>#REF!</v>
      </c>
      <c r="E93" s="117"/>
    </row>
    <row r="94" spans="1:5" hidden="1" x14ac:dyDescent="0.3">
      <c r="A94" t="e">
        <f>#REF!</f>
        <v>#REF!</v>
      </c>
      <c r="B94" s="21" t="e">
        <f>VLOOKUP($A94,#REF!,10,FALSE)*'Weather - Seasonal Adjustments'!H$22</f>
        <v>#REF!</v>
      </c>
      <c r="C94" s="21" t="e">
        <f>VLOOKUP($A94,#REF!,10,FALSE)*'Weather - Seasonal Adjustments'!I$22</f>
        <v>#REF!</v>
      </c>
      <c r="D94" s="21" t="e">
        <f>VLOOKUP($A94,#REF!,10,FALSE)*'Weather - Seasonal Adjustments'!J$22</f>
        <v>#REF!</v>
      </c>
      <c r="E94" s="117"/>
    </row>
    <row r="95" spans="1:5" hidden="1" x14ac:dyDescent="0.3">
      <c r="A95" t="e">
        <f>#REF!</f>
        <v>#REF!</v>
      </c>
      <c r="B95" s="21" t="e">
        <f>VLOOKUP($A95,#REF!,10,FALSE)*'Weather - Seasonal Adjustments'!H$22</f>
        <v>#REF!</v>
      </c>
      <c r="C95" s="21" t="e">
        <f>VLOOKUP($A95,#REF!,10,FALSE)*'Weather - Seasonal Adjustments'!I$22</f>
        <v>#REF!</v>
      </c>
      <c r="D95" s="21" t="e">
        <f>VLOOKUP($A95,#REF!,10,FALSE)*'Weather - Seasonal Adjustments'!J$22</f>
        <v>#REF!</v>
      </c>
      <c r="E95" s="117"/>
    </row>
    <row r="96" spans="1:5" hidden="1" x14ac:dyDescent="0.3">
      <c r="A96" t="e">
        <f>#REF!</f>
        <v>#REF!</v>
      </c>
      <c r="B96" s="21" t="e">
        <f>VLOOKUP($A96,#REF!,10,FALSE)*'Weather - Seasonal Adjustments'!H$22</f>
        <v>#REF!</v>
      </c>
      <c r="C96" s="21" t="e">
        <f>VLOOKUP($A96,#REF!,10,FALSE)*'Weather - Seasonal Adjustments'!I$22</f>
        <v>#REF!</v>
      </c>
      <c r="D96" s="21" t="e">
        <f>VLOOKUP($A96,#REF!,10,FALSE)*'Weather - Seasonal Adjustments'!J$22</f>
        <v>#REF!</v>
      </c>
      <c r="E96" s="117"/>
    </row>
    <row r="97" spans="1:18" hidden="1" x14ac:dyDescent="0.3">
      <c r="A97" t="e">
        <f>#REF!</f>
        <v>#REF!</v>
      </c>
      <c r="B97" s="21" t="e">
        <f>VLOOKUP($A97,#REF!,10,FALSE)*'Weather - Seasonal Adjustments'!H$22</f>
        <v>#REF!</v>
      </c>
      <c r="C97" s="21" t="e">
        <f>VLOOKUP($A97,#REF!,10,FALSE)*'Weather - Seasonal Adjustments'!I$22</f>
        <v>#REF!</v>
      </c>
      <c r="D97" s="21" t="e">
        <f>VLOOKUP($A97,#REF!,10,FALSE)*'Weather - Seasonal Adjustments'!J$22</f>
        <v>#REF!</v>
      </c>
      <c r="E97" s="117"/>
    </row>
    <row r="98" spans="1:18" hidden="1" x14ac:dyDescent="0.3">
      <c r="A98" t="e">
        <f>#REF!</f>
        <v>#REF!</v>
      </c>
      <c r="B98" s="21" t="e">
        <f>VLOOKUP($A98,#REF!,10,FALSE)*'Weather - Seasonal Adjustments'!H$22</f>
        <v>#REF!</v>
      </c>
      <c r="C98" s="21" t="e">
        <f>VLOOKUP($A98,#REF!,10,FALSE)*'Weather - Seasonal Adjustments'!I$22</f>
        <v>#REF!</v>
      </c>
      <c r="D98" s="21" t="e">
        <f>VLOOKUP($A98,#REF!,10,FALSE)*'Weather - Seasonal Adjustments'!J$22</f>
        <v>#REF!</v>
      </c>
      <c r="E98" s="117"/>
    </row>
    <row r="99" spans="1:18" hidden="1" x14ac:dyDescent="0.3">
      <c r="A99" t="e">
        <f>#REF!</f>
        <v>#REF!</v>
      </c>
      <c r="B99" s="21" t="e">
        <f>VLOOKUP($A99,#REF!,10,FALSE)*'Weather - Seasonal Adjustments'!H$22</f>
        <v>#REF!</v>
      </c>
      <c r="C99" s="21" t="e">
        <f>VLOOKUP($A99,#REF!,10,FALSE)*'Weather - Seasonal Adjustments'!I$22</f>
        <v>#REF!</v>
      </c>
      <c r="D99" s="21" t="e">
        <f>VLOOKUP($A99,#REF!,10,FALSE)*'Weather - Seasonal Adjustments'!J$22</f>
        <v>#REF!</v>
      </c>
      <c r="E99" s="117"/>
    </row>
    <row r="100" spans="1:18" hidden="1" x14ac:dyDescent="0.3">
      <c r="A100" t="e">
        <f>#REF!</f>
        <v>#REF!</v>
      </c>
      <c r="B100" s="21" t="e">
        <f>VLOOKUP($A100,#REF!,10,FALSE)*'Weather - Seasonal Adjustments'!H$22</f>
        <v>#REF!</v>
      </c>
      <c r="C100" s="21" t="e">
        <f>VLOOKUP($A100,#REF!,10,FALSE)*'Weather - Seasonal Adjustments'!I$22</f>
        <v>#REF!</v>
      </c>
      <c r="D100" s="21" t="e">
        <f>VLOOKUP($A100,#REF!,10,FALSE)*'Weather - Seasonal Adjustments'!J$22</f>
        <v>#REF!</v>
      </c>
      <c r="E100" s="117"/>
    </row>
    <row r="101" spans="1:18" hidden="1" x14ac:dyDescent="0.3">
      <c r="A101" t="e">
        <f>#REF!</f>
        <v>#REF!</v>
      </c>
      <c r="B101" s="21" t="e">
        <f>VLOOKUP($A101,#REF!,10,FALSE)*'Weather - Seasonal Adjustments'!H$22</f>
        <v>#REF!</v>
      </c>
      <c r="C101" s="21" t="e">
        <f>VLOOKUP($A101,#REF!,10,FALSE)*'Weather - Seasonal Adjustments'!I$22</f>
        <v>#REF!</v>
      </c>
      <c r="D101" s="21" t="e">
        <f>VLOOKUP($A101,#REF!,10,FALSE)*'Weather - Seasonal Adjustments'!J$22</f>
        <v>#REF!</v>
      </c>
      <c r="E101" s="117"/>
    </row>
    <row r="102" spans="1:18" hidden="1" x14ac:dyDescent="0.3">
      <c r="B102" s="19">
        <f t="shared" ref="B102:D102" si="0">SUMIF(B2:B101,"&gt;0")</f>
        <v>0</v>
      </c>
      <c r="C102" s="19">
        <f t="shared" si="0"/>
        <v>0</v>
      </c>
      <c r="D102" s="19">
        <f t="shared" si="0"/>
        <v>0</v>
      </c>
      <c r="E102" s="117"/>
    </row>
    <row r="103" spans="1:18" s="22" customFormat="1" x14ac:dyDescent="0.3">
      <c r="E103" s="65"/>
      <c r="F103" s="65"/>
      <c r="G103" s="65"/>
      <c r="H103" s="65"/>
      <c r="I103" s="65"/>
      <c r="J103" s="65"/>
      <c r="K103" s="65"/>
      <c r="L103" s="65"/>
      <c r="M103" s="65"/>
      <c r="N103" s="65"/>
      <c r="O103" s="65"/>
      <c r="P103" s="65"/>
      <c r="Q103" s="65"/>
      <c r="R103" s="65"/>
    </row>
    <row r="104" spans="1:18" s="22" customFormat="1" x14ac:dyDescent="0.3">
      <c r="E104" s="65"/>
      <c r="F104" s="65"/>
      <c r="G104" s="65"/>
      <c r="H104" s="65"/>
      <c r="I104" s="65"/>
      <c r="J104" s="65"/>
      <c r="K104" s="65"/>
      <c r="L104" s="65"/>
      <c r="M104" s="65"/>
      <c r="N104" s="65"/>
      <c r="O104" s="65"/>
      <c r="P104" s="65"/>
      <c r="Q104" s="65"/>
      <c r="R104" s="65"/>
    </row>
    <row r="105" spans="1:18" s="22" customFormat="1" x14ac:dyDescent="0.3">
      <c r="E105" s="65"/>
      <c r="F105" s="65"/>
      <c r="G105" s="65"/>
      <c r="H105" s="65"/>
      <c r="I105" s="65"/>
      <c r="J105" s="65"/>
      <c r="K105" s="65"/>
      <c r="L105" s="65"/>
      <c r="M105" s="65"/>
      <c r="N105" s="65"/>
      <c r="O105" s="65"/>
      <c r="P105" s="65"/>
      <c r="Q105" s="65"/>
      <c r="R105" s="65"/>
    </row>
    <row r="106" spans="1:18" s="22" customFormat="1" x14ac:dyDescent="0.3">
      <c r="E106" s="65"/>
      <c r="F106" s="65"/>
      <c r="G106" s="65"/>
      <c r="H106" s="65"/>
      <c r="I106" s="65"/>
      <c r="J106" s="65"/>
      <c r="K106" s="65"/>
      <c r="L106" s="65"/>
      <c r="M106" s="65"/>
      <c r="N106" s="65"/>
      <c r="O106" s="65"/>
      <c r="P106" s="65"/>
      <c r="Q106" s="65"/>
      <c r="R106" s="65"/>
    </row>
    <row r="107" spans="1:18" s="22" customFormat="1" x14ac:dyDescent="0.3">
      <c r="E107" s="65"/>
      <c r="F107" s="65"/>
      <c r="G107" s="65"/>
      <c r="H107" s="65"/>
      <c r="I107" s="65"/>
      <c r="J107" s="65"/>
      <c r="K107" s="65"/>
      <c r="L107" s="65"/>
      <c r="M107" s="65"/>
      <c r="N107" s="65"/>
      <c r="O107" s="65"/>
      <c r="P107" s="65"/>
      <c r="Q107" s="65"/>
      <c r="R107" s="65"/>
    </row>
    <row r="108" spans="1:18" s="22" customFormat="1" x14ac:dyDescent="0.3">
      <c r="E108" s="65"/>
      <c r="F108" s="65"/>
      <c r="G108" s="65"/>
      <c r="H108" s="65"/>
      <c r="I108" s="65"/>
      <c r="J108" s="65"/>
      <c r="K108" s="65"/>
      <c r="L108" s="65"/>
      <c r="M108" s="65"/>
      <c r="N108" s="65"/>
      <c r="O108" s="65"/>
      <c r="P108" s="65"/>
      <c r="Q108" s="65"/>
      <c r="R108" s="65"/>
    </row>
    <row r="109" spans="1:18" s="22" customFormat="1" x14ac:dyDescent="0.3">
      <c r="E109" s="65"/>
      <c r="F109" s="65"/>
      <c r="G109" s="65"/>
      <c r="H109" s="65"/>
      <c r="I109" s="65"/>
      <c r="J109" s="65"/>
      <c r="K109" s="65"/>
      <c r="L109" s="65"/>
      <c r="M109" s="65"/>
      <c r="N109" s="65"/>
      <c r="O109" s="65"/>
      <c r="P109" s="65"/>
      <c r="Q109" s="65"/>
      <c r="R109" s="65"/>
    </row>
    <row r="110" spans="1:18" s="22" customFormat="1" x14ac:dyDescent="0.3">
      <c r="E110" s="65"/>
      <c r="F110" s="65"/>
      <c r="G110" s="65"/>
      <c r="H110" s="65"/>
      <c r="I110" s="65"/>
      <c r="J110" s="65"/>
      <c r="K110" s="65"/>
      <c r="L110" s="65"/>
      <c r="M110" s="65"/>
      <c r="N110" s="65"/>
      <c r="O110" s="65"/>
      <c r="P110" s="65"/>
      <c r="Q110" s="65"/>
      <c r="R110" s="65"/>
    </row>
    <row r="111" spans="1:18" s="22" customFormat="1" x14ac:dyDescent="0.3">
      <c r="E111" s="65"/>
      <c r="F111" s="65"/>
      <c r="G111" s="65"/>
      <c r="H111" s="65"/>
      <c r="I111" s="65"/>
      <c r="J111" s="65"/>
      <c r="K111" s="65"/>
      <c r="L111" s="65"/>
      <c r="M111" s="65"/>
      <c r="N111" s="65"/>
      <c r="O111" s="65"/>
      <c r="P111" s="65"/>
      <c r="Q111" s="65"/>
      <c r="R111" s="65"/>
    </row>
    <row r="112" spans="1:18" s="22" customFormat="1" x14ac:dyDescent="0.3">
      <c r="E112" s="65"/>
      <c r="F112" s="65"/>
      <c r="G112" s="65"/>
      <c r="H112" s="65"/>
      <c r="I112" s="65"/>
      <c r="J112" s="65"/>
      <c r="K112" s="65"/>
      <c r="L112" s="65"/>
      <c r="M112" s="65"/>
      <c r="N112" s="65"/>
      <c r="O112" s="65"/>
      <c r="P112" s="65"/>
      <c r="Q112" s="65"/>
      <c r="R112" s="65"/>
    </row>
    <row r="113" spans="5:18" s="22" customFormat="1" x14ac:dyDescent="0.3">
      <c r="E113" s="65"/>
      <c r="F113" s="65"/>
      <c r="G113" s="65"/>
      <c r="H113" s="65"/>
      <c r="I113" s="65"/>
      <c r="J113" s="65"/>
      <c r="K113" s="65"/>
      <c r="L113" s="65"/>
      <c r="M113" s="65"/>
      <c r="N113" s="65"/>
      <c r="O113" s="65"/>
      <c r="P113" s="65"/>
      <c r="Q113" s="65"/>
      <c r="R113" s="65"/>
    </row>
    <row r="114" spans="5:18" s="22" customFormat="1" x14ac:dyDescent="0.3">
      <c r="E114" s="65"/>
      <c r="F114" s="65"/>
      <c r="G114" s="65"/>
      <c r="H114" s="65"/>
      <c r="I114" s="65"/>
      <c r="J114" s="65"/>
      <c r="K114" s="65"/>
      <c r="L114" s="65"/>
      <c r="M114" s="65"/>
      <c r="N114" s="65"/>
      <c r="O114" s="65"/>
      <c r="P114" s="65"/>
      <c r="Q114" s="65"/>
      <c r="R114" s="65"/>
    </row>
    <row r="115" spans="5:18" s="22" customFormat="1" x14ac:dyDescent="0.3">
      <c r="E115" s="65"/>
      <c r="F115" s="65"/>
      <c r="G115" s="65"/>
      <c r="H115" s="65"/>
      <c r="I115" s="65"/>
      <c r="J115" s="65"/>
      <c r="K115" s="65"/>
      <c r="L115" s="65"/>
      <c r="M115" s="65"/>
      <c r="N115" s="65"/>
      <c r="O115" s="65"/>
      <c r="P115" s="65"/>
      <c r="Q115" s="65"/>
      <c r="R115" s="65"/>
    </row>
    <row r="116" spans="5:18" s="22" customFormat="1" x14ac:dyDescent="0.3">
      <c r="E116" s="65"/>
      <c r="F116" s="65"/>
      <c r="G116" s="65"/>
      <c r="H116" s="65"/>
      <c r="I116" s="65"/>
      <c r="J116" s="65"/>
      <c r="K116" s="65"/>
      <c r="L116" s="65"/>
      <c r="M116" s="65"/>
      <c r="N116" s="65"/>
      <c r="O116" s="65"/>
      <c r="P116" s="65"/>
      <c r="Q116" s="65"/>
      <c r="R116" s="65"/>
    </row>
    <row r="117" spans="5:18" s="22" customFormat="1" x14ac:dyDescent="0.3">
      <c r="E117" s="65"/>
      <c r="F117" s="65"/>
      <c r="G117" s="65"/>
      <c r="H117" s="65"/>
      <c r="I117" s="65"/>
      <c r="J117" s="65"/>
      <c r="K117" s="65"/>
      <c r="L117" s="65"/>
      <c r="M117" s="65"/>
      <c r="N117" s="65"/>
      <c r="O117" s="65"/>
      <c r="P117" s="65"/>
      <c r="Q117" s="65"/>
      <c r="R117" s="65"/>
    </row>
    <row r="118" spans="5:18" s="22" customFormat="1" x14ac:dyDescent="0.3">
      <c r="E118" s="65"/>
      <c r="F118" s="65"/>
      <c r="G118" s="65"/>
      <c r="H118" s="65"/>
      <c r="I118" s="65"/>
      <c r="J118" s="65"/>
      <c r="K118" s="65"/>
      <c r="L118" s="65"/>
      <c r="M118" s="65"/>
      <c r="N118" s="65"/>
      <c r="O118" s="65"/>
      <c r="P118" s="65"/>
      <c r="Q118" s="65"/>
      <c r="R118" s="65"/>
    </row>
    <row r="119" spans="5:18" s="22" customFormat="1" x14ac:dyDescent="0.3">
      <c r="E119" s="65"/>
      <c r="F119" s="65"/>
      <c r="G119" s="65"/>
      <c r="H119" s="65"/>
      <c r="I119" s="65"/>
      <c r="J119" s="65"/>
      <c r="K119" s="65"/>
      <c r="L119" s="65"/>
      <c r="M119" s="65"/>
      <c r="N119" s="65"/>
      <c r="O119" s="65"/>
      <c r="P119" s="65"/>
      <c r="Q119" s="65"/>
      <c r="R119" s="65"/>
    </row>
    <row r="120" spans="5:18" s="22" customFormat="1" x14ac:dyDescent="0.3">
      <c r="E120" s="65"/>
      <c r="F120" s="65"/>
      <c r="G120" s="65"/>
      <c r="H120" s="65"/>
      <c r="I120" s="65"/>
      <c r="J120" s="65"/>
      <c r="K120" s="65"/>
      <c r="L120" s="65"/>
      <c r="M120" s="65"/>
      <c r="N120" s="65"/>
      <c r="O120" s="65"/>
      <c r="P120" s="65"/>
      <c r="Q120" s="65"/>
      <c r="R120" s="65"/>
    </row>
    <row r="121" spans="5:18" s="22" customFormat="1" x14ac:dyDescent="0.3">
      <c r="E121" s="65"/>
      <c r="F121" s="65"/>
      <c r="G121" s="65"/>
      <c r="H121" s="65"/>
      <c r="I121" s="65"/>
      <c r="J121" s="65"/>
      <c r="K121" s="65"/>
      <c r="L121" s="65"/>
      <c r="M121" s="65"/>
      <c r="N121" s="65"/>
      <c r="O121" s="65"/>
      <c r="P121" s="65"/>
      <c r="Q121" s="65"/>
      <c r="R121" s="65"/>
    </row>
    <row r="122" spans="5:18" s="22" customFormat="1" x14ac:dyDescent="0.3">
      <c r="E122" s="65"/>
      <c r="F122" s="65"/>
      <c r="G122" s="65"/>
      <c r="H122" s="65"/>
      <c r="I122" s="65"/>
      <c r="J122" s="65"/>
      <c r="K122" s="65"/>
      <c r="L122" s="65"/>
      <c r="M122" s="65"/>
      <c r="N122" s="65"/>
      <c r="O122" s="65"/>
      <c r="P122" s="65"/>
      <c r="Q122" s="65"/>
      <c r="R122" s="65"/>
    </row>
    <row r="123" spans="5:18" s="22" customFormat="1" x14ac:dyDescent="0.3">
      <c r="E123" s="65"/>
      <c r="F123" s="65"/>
      <c r="G123" s="65"/>
      <c r="H123" s="65"/>
      <c r="I123" s="65"/>
      <c r="J123" s="65"/>
      <c r="K123" s="65"/>
      <c r="L123" s="65"/>
      <c r="M123" s="65"/>
      <c r="N123" s="65"/>
      <c r="O123" s="65"/>
      <c r="P123" s="65"/>
      <c r="Q123" s="65"/>
      <c r="R123" s="65"/>
    </row>
    <row r="124" spans="5:18" s="22" customFormat="1" x14ac:dyDescent="0.3">
      <c r="E124" s="65"/>
      <c r="F124" s="65"/>
      <c r="G124" s="65"/>
      <c r="H124" s="65"/>
      <c r="I124" s="65"/>
      <c r="J124" s="65"/>
      <c r="K124" s="65"/>
      <c r="L124" s="65"/>
      <c r="M124" s="65"/>
      <c r="N124" s="65"/>
      <c r="O124" s="65"/>
      <c r="P124" s="65"/>
      <c r="Q124" s="65"/>
      <c r="R124" s="65"/>
    </row>
    <row r="125" spans="5:18" s="22" customFormat="1" x14ac:dyDescent="0.3">
      <c r="E125" s="65"/>
      <c r="F125" s="65"/>
      <c r="G125" s="65"/>
      <c r="H125" s="65"/>
      <c r="I125" s="65"/>
      <c r="J125" s="65"/>
      <c r="K125" s="65"/>
      <c r="L125" s="65"/>
      <c r="M125" s="65"/>
      <c r="N125" s="65"/>
      <c r="O125" s="65"/>
      <c r="P125" s="65"/>
      <c r="Q125" s="65"/>
      <c r="R125" s="65"/>
    </row>
    <row r="126" spans="5:18" s="22" customFormat="1" x14ac:dyDescent="0.3">
      <c r="E126" s="65"/>
      <c r="F126" s="65"/>
      <c r="G126" s="65"/>
      <c r="H126" s="65"/>
      <c r="I126" s="65"/>
      <c r="J126" s="65"/>
      <c r="K126" s="65"/>
      <c r="L126" s="65"/>
      <c r="M126" s="65"/>
      <c r="N126" s="65"/>
      <c r="O126" s="65"/>
      <c r="P126" s="65"/>
      <c r="Q126" s="65"/>
      <c r="R126" s="65"/>
    </row>
    <row r="127" spans="5:18" s="22" customFormat="1" x14ac:dyDescent="0.3">
      <c r="E127" s="65"/>
      <c r="F127" s="65"/>
      <c r="G127" s="65"/>
      <c r="H127" s="65"/>
      <c r="I127" s="65"/>
      <c r="J127" s="65"/>
      <c r="K127" s="65"/>
      <c r="L127" s="65"/>
      <c r="M127" s="65"/>
      <c r="N127" s="65"/>
      <c r="O127" s="65"/>
      <c r="P127" s="65"/>
      <c r="Q127" s="65"/>
      <c r="R127" s="65"/>
    </row>
    <row r="128" spans="5:18" s="22" customFormat="1" x14ac:dyDescent="0.3">
      <c r="E128" s="65"/>
      <c r="F128" s="65"/>
      <c r="G128" s="65"/>
      <c r="H128" s="65"/>
      <c r="I128" s="65"/>
      <c r="J128" s="65"/>
      <c r="K128" s="65"/>
      <c r="L128" s="65"/>
      <c r="M128" s="65"/>
      <c r="N128" s="65"/>
      <c r="O128" s="65"/>
      <c r="P128" s="65"/>
      <c r="Q128" s="65"/>
      <c r="R128" s="65"/>
    </row>
    <row r="129" spans="5:18" s="22" customFormat="1" x14ac:dyDescent="0.3">
      <c r="E129" s="65"/>
      <c r="F129" s="65"/>
      <c r="G129" s="65"/>
      <c r="H129" s="65"/>
      <c r="I129" s="65"/>
      <c r="J129" s="65"/>
      <c r="K129" s="65"/>
      <c r="L129" s="65"/>
      <c r="M129" s="65"/>
      <c r="N129" s="65"/>
      <c r="O129" s="65"/>
      <c r="P129" s="65"/>
      <c r="Q129" s="65"/>
      <c r="R129" s="65"/>
    </row>
    <row r="130" spans="5:18" s="22" customFormat="1" x14ac:dyDescent="0.3">
      <c r="E130" s="65"/>
      <c r="F130" s="65"/>
      <c r="G130" s="65"/>
      <c r="H130" s="65"/>
      <c r="I130" s="65"/>
      <c r="J130" s="65"/>
      <c r="K130" s="65"/>
      <c r="L130" s="65"/>
      <c r="M130" s="65"/>
      <c r="N130" s="65"/>
      <c r="O130" s="65"/>
      <c r="P130" s="65"/>
      <c r="Q130" s="65"/>
      <c r="R130" s="65"/>
    </row>
    <row r="131" spans="5:18" s="22" customFormat="1" x14ac:dyDescent="0.3">
      <c r="E131" s="65"/>
      <c r="F131" s="65"/>
      <c r="G131" s="65"/>
      <c r="H131" s="65"/>
      <c r="I131" s="65"/>
      <c r="J131" s="65"/>
      <c r="K131" s="65"/>
      <c r="L131" s="65"/>
      <c r="M131" s="65"/>
      <c r="N131" s="65"/>
      <c r="O131" s="65"/>
      <c r="P131" s="65"/>
      <c r="Q131" s="65"/>
      <c r="R131" s="65"/>
    </row>
    <row r="132" spans="5:18" s="22" customFormat="1" x14ac:dyDescent="0.3">
      <c r="E132" s="65"/>
      <c r="F132" s="65"/>
      <c r="G132" s="65"/>
      <c r="H132" s="65"/>
      <c r="I132" s="65"/>
      <c r="J132" s="65"/>
      <c r="K132" s="65"/>
      <c r="L132" s="65"/>
      <c r="M132" s="65"/>
      <c r="N132" s="65"/>
      <c r="O132" s="65"/>
      <c r="P132" s="65"/>
      <c r="Q132" s="65"/>
      <c r="R132" s="65"/>
    </row>
    <row r="133" spans="5:18" s="22" customFormat="1" x14ac:dyDescent="0.3">
      <c r="E133" s="65"/>
      <c r="F133" s="65"/>
      <c r="G133" s="65"/>
      <c r="H133" s="65"/>
      <c r="I133" s="65"/>
      <c r="J133" s="65"/>
      <c r="K133" s="65"/>
      <c r="L133" s="65"/>
      <c r="M133" s="65"/>
      <c r="N133" s="65"/>
      <c r="O133" s="65"/>
      <c r="P133" s="65"/>
      <c r="Q133" s="65"/>
      <c r="R133" s="65"/>
    </row>
    <row r="134" spans="5:18" s="22" customFormat="1" x14ac:dyDescent="0.3">
      <c r="E134" s="65"/>
      <c r="F134" s="65"/>
      <c r="G134" s="65"/>
      <c r="H134" s="65"/>
      <c r="I134" s="65"/>
      <c r="J134" s="65"/>
      <c r="K134" s="65"/>
      <c r="L134" s="65"/>
      <c r="M134" s="65"/>
      <c r="N134" s="65"/>
      <c r="O134" s="65"/>
      <c r="P134" s="65"/>
      <c r="Q134" s="65"/>
      <c r="R134" s="65"/>
    </row>
  </sheetData>
  <autoFilter ref="A1:D102" xr:uid="{CF8E88E8-98FA-4B19-A94A-531EDE44D1FC}">
    <filterColumn colId="0">
      <filters>
        <filter val="Chips"/>
        <filter val="Coke"/>
        <filter val="Hot Dog"/>
        <filter val="Hot Dog Combo"/>
      </filters>
    </filterColumn>
  </autoFilter>
  <mergeCells count="1">
    <mergeCell ref="F2:M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B7EDC-5D32-40F4-BE7A-C968C4E86D45}">
  <sheetPr>
    <tabColor theme="0"/>
  </sheetPr>
  <dimension ref="A1:BD469"/>
  <sheetViews>
    <sheetView workbookViewId="0">
      <selection activeCell="T6" sqref="T6:X6"/>
    </sheetView>
  </sheetViews>
  <sheetFormatPr defaultRowHeight="15.6" x14ac:dyDescent="0.3"/>
  <cols>
    <col min="1" max="1" width="24.5546875" style="22" customWidth="1"/>
    <col min="2" max="2" width="2.109375" style="22" customWidth="1"/>
    <col min="3" max="25" width="2.6640625" style="22" customWidth="1"/>
    <col min="26" max="26" width="15.33203125" style="181" customWidth="1"/>
    <col min="27" max="27" width="9.44140625" style="181" bestFit="1" customWidth="1"/>
    <col min="28" max="28" width="9.5546875" style="181" bestFit="1" customWidth="1"/>
    <col min="29" max="29" width="9.6640625" style="181" bestFit="1" customWidth="1"/>
    <col min="30" max="30" width="9.5546875" style="181" customWidth="1"/>
    <col min="31" max="31" width="9.5546875" style="181" bestFit="1" customWidth="1"/>
    <col min="32" max="32" width="9.6640625" style="181" bestFit="1" customWidth="1"/>
    <col min="33" max="33" width="9.109375" style="181" bestFit="1" customWidth="1"/>
    <col min="34" max="34" width="9.33203125" style="181" bestFit="1" customWidth="1"/>
    <col min="35" max="35" width="8.6640625" style="181" bestFit="1" customWidth="1"/>
    <col min="36" max="36" width="9.33203125" style="181" bestFit="1" customWidth="1"/>
    <col min="37" max="38" width="9" style="181" bestFit="1" customWidth="1"/>
    <col min="39" max="39" width="9.6640625" style="167" bestFit="1" customWidth="1"/>
    <col min="40" max="40" width="8" style="22" bestFit="1" customWidth="1"/>
    <col min="41" max="41" width="27.88671875" style="178" bestFit="1" customWidth="1"/>
    <col min="42" max="42" width="10.5546875" style="22" bestFit="1" customWidth="1"/>
    <col min="43" max="43" width="9.109375" style="22"/>
    <col min="44" max="44" width="14.5546875" style="22" bestFit="1" customWidth="1"/>
    <col min="45" max="45" width="11.5546875" style="22" bestFit="1" customWidth="1"/>
    <col min="46" max="46" width="14.5546875" style="22" bestFit="1" customWidth="1"/>
    <col min="47" max="53" width="9.109375" style="22"/>
    <col min="54" max="55" width="9.6640625" style="22" bestFit="1" customWidth="1"/>
    <col min="56" max="56" width="9.6640625" bestFit="1" customWidth="1"/>
  </cols>
  <sheetData>
    <row r="1" spans="1:44" ht="21.6" thickBot="1" x14ac:dyDescent="0.35">
      <c r="A1" s="364" t="s">
        <v>194</v>
      </c>
      <c r="B1" s="364"/>
      <c r="C1" s="364"/>
      <c r="D1" s="364"/>
      <c r="E1" s="364"/>
      <c r="F1" s="364"/>
      <c r="G1" s="364"/>
      <c r="H1" s="364"/>
      <c r="I1" s="364"/>
      <c r="J1" s="364"/>
      <c r="K1" s="364"/>
      <c r="L1" s="364"/>
      <c r="M1" s="364"/>
      <c r="N1" s="364"/>
      <c r="O1" s="364"/>
      <c r="P1" s="364"/>
      <c r="Q1" s="364"/>
      <c r="R1" s="364"/>
      <c r="S1" s="364"/>
      <c r="T1" s="364"/>
      <c r="U1" s="364"/>
      <c r="V1" s="364"/>
      <c r="W1" s="364"/>
      <c r="X1" s="364"/>
      <c r="Y1" s="149"/>
      <c r="Z1" s="200" t="s">
        <v>196</v>
      </c>
      <c r="AA1" s="181">
        <f>'Weather - Seasonal Adjustments'!E10</f>
        <v>0</v>
      </c>
      <c r="AB1" s="181">
        <f>'Weather - Seasonal Adjustments'!$E11</f>
        <v>0</v>
      </c>
      <c r="AC1" s="181">
        <f>'Weather - Seasonal Adjustments'!$E12</f>
        <v>0</v>
      </c>
      <c r="AD1" s="181">
        <f>'Weather - Seasonal Adjustments'!$E13</f>
        <v>0</v>
      </c>
      <c r="AE1" s="181">
        <f>'Weather - Seasonal Adjustments'!$E14</f>
        <v>0</v>
      </c>
      <c r="AF1" s="181">
        <f>'Weather - Seasonal Adjustments'!$E15</f>
        <v>0</v>
      </c>
      <c r="AG1" s="181">
        <f>'Weather - Seasonal Adjustments'!$E16</f>
        <v>0</v>
      </c>
      <c r="AH1" s="181">
        <f>'Weather - Seasonal Adjustments'!$E17</f>
        <v>0</v>
      </c>
      <c r="AI1" s="181">
        <f>'Weather - Seasonal Adjustments'!$E18</f>
        <v>0</v>
      </c>
      <c r="AJ1" s="181">
        <f>'Weather - Seasonal Adjustments'!$E19</f>
        <v>0</v>
      </c>
      <c r="AK1" s="181">
        <f>'Weather - Seasonal Adjustments'!$E20</f>
        <v>0</v>
      </c>
      <c r="AL1" s="181">
        <f>'Weather - Seasonal Adjustments'!$E21</f>
        <v>0</v>
      </c>
    </row>
    <row r="2" spans="1:44" ht="15.75" customHeight="1" x14ac:dyDescent="0.3">
      <c r="A2" s="364"/>
      <c r="B2" s="364"/>
      <c r="C2" s="364"/>
      <c r="D2" s="364"/>
      <c r="E2" s="364"/>
      <c r="F2" s="364"/>
      <c r="G2" s="364"/>
      <c r="H2" s="364"/>
      <c r="I2" s="364"/>
      <c r="J2" s="364"/>
      <c r="K2" s="364"/>
      <c r="L2" s="364"/>
      <c r="M2" s="364"/>
      <c r="N2" s="364"/>
      <c r="O2" s="364"/>
      <c r="P2" s="364"/>
      <c r="Q2" s="364"/>
      <c r="R2" s="364"/>
      <c r="S2" s="364"/>
      <c r="T2" s="364"/>
      <c r="U2" s="364"/>
      <c r="V2" s="364"/>
      <c r="W2" s="364"/>
      <c r="X2" s="364"/>
      <c r="Y2" s="149"/>
      <c r="Z2" s="358" t="s">
        <v>135</v>
      </c>
      <c r="AA2" s="359"/>
      <c r="AB2" s="359"/>
      <c r="AC2" s="359"/>
      <c r="AD2" s="359"/>
      <c r="AE2" s="359"/>
      <c r="AF2" s="359"/>
      <c r="AG2" s="359"/>
      <c r="AH2" s="359"/>
      <c r="AI2" s="359"/>
      <c r="AJ2" s="359"/>
      <c r="AK2" s="359"/>
      <c r="AL2" s="359"/>
      <c r="AM2" s="360"/>
    </row>
    <row r="3" spans="1:44" ht="15.75" customHeight="1" x14ac:dyDescent="0.3">
      <c r="A3" s="364"/>
      <c r="B3" s="364"/>
      <c r="C3" s="364"/>
      <c r="D3" s="364"/>
      <c r="E3" s="364"/>
      <c r="F3" s="364"/>
      <c r="G3" s="364"/>
      <c r="H3" s="364"/>
      <c r="I3" s="364"/>
      <c r="J3" s="364"/>
      <c r="K3" s="364"/>
      <c r="L3" s="364"/>
      <c r="M3" s="364"/>
      <c r="N3" s="364"/>
      <c r="O3" s="364"/>
      <c r="P3" s="364"/>
      <c r="Q3" s="364"/>
      <c r="R3" s="364"/>
      <c r="S3" s="364"/>
      <c r="T3" s="364"/>
      <c r="U3" s="364"/>
      <c r="V3" s="364"/>
      <c r="W3" s="364"/>
      <c r="X3" s="364"/>
      <c r="Y3" s="149"/>
      <c r="Z3" s="361" t="s">
        <v>50</v>
      </c>
      <c r="AA3" s="362"/>
      <c r="AB3" s="362"/>
      <c r="AC3" s="362"/>
      <c r="AD3" s="362"/>
      <c r="AE3" s="362"/>
      <c r="AF3" s="362"/>
      <c r="AG3" s="362"/>
      <c r="AH3" s="362"/>
      <c r="AI3" s="362"/>
      <c r="AJ3" s="362"/>
      <c r="AK3" s="362"/>
      <c r="AL3" s="362"/>
      <c r="AM3" s="363"/>
    </row>
    <row r="4" spans="1:44" ht="15.75" customHeight="1" x14ac:dyDescent="0.3">
      <c r="A4" s="364"/>
      <c r="B4" s="364"/>
      <c r="C4" s="364"/>
      <c r="D4" s="364"/>
      <c r="E4" s="364"/>
      <c r="F4" s="364"/>
      <c r="G4" s="364"/>
      <c r="H4" s="364"/>
      <c r="I4" s="364"/>
      <c r="J4" s="364"/>
      <c r="K4" s="364"/>
      <c r="L4" s="364"/>
      <c r="M4" s="364"/>
      <c r="N4" s="364"/>
      <c r="O4" s="364"/>
      <c r="P4" s="364"/>
      <c r="Q4" s="364"/>
      <c r="R4" s="364"/>
      <c r="S4" s="364"/>
      <c r="T4" s="364"/>
      <c r="U4" s="364"/>
      <c r="V4" s="364"/>
      <c r="W4" s="364"/>
      <c r="X4" s="364"/>
      <c r="Y4" s="149"/>
      <c r="Z4" s="361" t="s">
        <v>51</v>
      </c>
      <c r="AA4" s="362"/>
      <c r="AB4" s="362"/>
      <c r="AC4" s="362"/>
      <c r="AD4" s="362"/>
      <c r="AE4" s="362"/>
      <c r="AF4" s="362"/>
      <c r="AG4" s="362"/>
      <c r="AH4" s="362"/>
      <c r="AI4" s="362"/>
      <c r="AJ4" s="362"/>
      <c r="AK4" s="362"/>
      <c r="AL4" s="362"/>
      <c r="AM4" s="363"/>
    </row>
    <row r="5" spans="1:44" ht="16.5" customHeight="1" thickBot="1" x14ac:dyDescent="0.35">
      <c r="A5" s="365"/>
      <c r="B5" s="365"/>
      <c r="C5" s="365"/>
      <c r="D5" s="365"/>
      <c r="E5" s="365"/>
      <c r="F5" s="365"/>
      <c r="G5" s="365"/>
      <c r="H5" s="365"/>
      <c r="I5" s="365"/>
      <c r="J5" s="365"/>
      <c r="K5" s="365"/>
      <c r="L5" s="365"/>
      <c r="M5" s="365"/>
      <c r="N5" s="365"/>
      <c r="O5" s="365"/>
      <c r="P5" s="365"/>
      <c r="Q5" s="365"/>
      <c r="R5" s="365"/>
      <c r="S5" s="365"/>
      <c r="T5" s="365"/>
      <c r="U5" s="365"/>
      <c r="V5" s="365"/>
      <c r="W5" s="365"/>
      <c r="X5" s="365"/>
      <c r="Y5" s="149"/>
      <c r="Z5" s="51"/>
      <c r="AA5" s="48" t="s">
        <v>26</v>
      </c>
      <c r="AB5" s="48" t="s">
        <v>26</v>
      </c>
      <c r="AC5" s="48" t="s">
        <v>26</v>
      </c>
      <c r="AD5" s="48" t="s">
        <v>26</v>
      </c>
      <c r="AE5" s="48" t="s">
        <v>26</v>
      </c>
      <c r="AF5" s="48" t="s">
        <v>26</v>
      </c>
      <c r="AG5" s="48" t="s">
        <v>26</v>
      </c>
      <c r="AH5" s="48" t="s">
        <v>26</v>
      </c>
      <c r="AI5" s="48" t="s">
        <v>26</v>
      </c>
      <c r="AJ5" s="48" t="s">
        <v>26</v>
      </c>
      <c r="AK5" s="48" t="s">
        <v>26</v>
      </c>
      <c r="AL5" s="48" t="s">
        <v>26</v>
      </c>
      <c r="AM5" s="52"/>
    </row>
    <row r="6" spans="1:44" x14ac:dyDescent="0.3">
      <c r="A6" s="382" t="s">
        <v>140</v>
      </c>
      <c r="B6" s="137"/>
      <c r="C6" s="369" t="s">
        <v>141</v>
      </c>
      <c r="D6" s="369"/>
      <c r="E6" s="369"/>
      <c r="F6" s="369"/>
      <c r="G6" s="369"/>
      <c r="H6" s="369"/>
      <c r="I6" s="369"/>
      <c r="J6" s="369"/>
      <c r="K6" s="369"/>
      <c r="L6" s="369"/>
      <c r="M6" s="369"/>
      <c r="N6" s="369"/>
      <c r="O6" s="369"/>
      <c r="P6" s="369"/>
      <c r="Q6" s="369"/>
      <c r="R6" s="369"/>
      <c r="S6" s="369"/>
      <c r="T6" s="385"/>
      <c r="U6" s="385"/>
      <c r="V6" s="385"/>
      <c r="W6" s="385"/>
      <c r="X6" s="386"/>
      <c r="Y6" s="194"/>
      <c r="Z6" s="51"/>
      <c r="AA6" s="47">
        <f>'Weather - Seasonal Adjustments'!D10</f>
        <v>0</v>
      </c>
      <c r="AB6" s="47">
        <f>'Weather - Seasonal Adjustments'!D11</f>
        <v>31</v>
      </c>
      <c r="AC6" s="47">
        <f>'Weather - Seasonal Adjustments'!D12</f>
        <v>62</v>
      </c>
      <c r="AD6" s="47">
        <f>'Weather - Seasonal Adjustments'!D13</f>
        <v>93</v>
      </c>
      <c r="AE6" s="47">
        <f>'Weather - Seasonal Adjustments'!D14</f>
        <v>123</v>
      </c>
      <c r="AF6" s="47">
        <f>'Weather - Seasonal Adjustments'!D15</f>
        <v>154</v>
      </c>
      <c r="AG6" s="47">
        <f>'Weather - Seasonal Adjustments'!D16</f>
        <v>184</v>
      </c>
      <c r="AH6" s="47">
        <f>'Weather - Seasonal Adjustments'!D17</f>
        <v>215</v>
      </c>
      <c r="AI6" s="47">
        <f>'Weather - Seasonal Adjustments'!D18</f>
        <v>246</v>
      </c>
      <c r="AJ6" s="47">
        <f>'Weather - Seasonal Adjustments'!D19</f>
        <v>276</v>
      </c>
      <c r="AK6" s="47">
        <f>'Weather - Seasonal Adjustments'!D20</f>
        <v>307</v>
      </c>
      <c r="AL6" s="47">
        <f>'Weather - Seasonal Adjustments'!D21</f>
        <v>337</v>
      </c>
      <c r="AM6" s="53" t="s">
        <v>27</v>
      </c>
    </row>
    <row r="7" spans="1:44" x14ac:dyDescent="0.3">
      <c r="A7" s="383"/>
      <c r="B7" s="44"/>
      <c r="C7" s="44"/>
      <c r="D7" s="44"/>
      <c r="E7" s="372" t="s">
        <v>142</v>
      </c>
      <c r="F7" s="372"/>
      <c r="G7" s="372"/>
      <c r="H7" s="372"/>
      <c r="I7" s="372"/>
      <c r="J7" s="372"/>
      <c r="K7" s="372"/>
      <c r="L7" s="372"/>
      <c r="M7" s="372"/>
      <c r="N7" s="372"/>
      <c r="O7" s="372"/>
      <c r="P7" s="372"/>
      <c r="Q7" s="372"/>
      <c r="R7" s="372"/>
      <c r="S7" s="372"/>
      <c r="T7" s="375"/>
      <c r="U7" s="375"/>
      <c r="V7" s="375"/>
      <c r="W7" s="375"/>
      <c r="X7" s="376"/>
      <c r="Y7" s="194"/>
      <c r="Z7" s="51" t="s">
        <v>28</v>
      </c>
      <c r="AA7" s="54">
        <f>'Weather - Seasonal Adjustments'!H10</f>
        <v>0</v>
      </c>
      <c r="AB7" s="54">
        <f>'Weather - Seasonal Adjustments'!H11</f>
        <v>0</v>
      </c>
      <c r="AC7" s="54">
        <f>'Weather - Seasonal Adjustments'!H12</f>
        <v>0</v>
      </c>
      <c r="AD7" s="54">
        <f>'Weather - Seasonal Adjustments'!H13</f>
        <v>0</v>
      </c>
      <c r="AE7" s="54">
        <f>'Weather - Seasonal Adjustments'!H14</f>
        <v>0</v>
      </c>
      <c r="AF7" s="54">
        <f>'Weather - Seasonal Adjustments'!H15</f>
        <v>0</v>
      </c>
      <c r="AG7" s="54">
        <f>'Weather - Seasonal Adjustments'!H16</f>
        <v>0</v>
      </c>
      <c r="AH7" s="54">
        <f>'Weather - Seasonal Adjustments'!H17</f>
        <v>0</v>
      </c>
      <c r="AI7" s="54">
        <f>'Weather - Seasonal Adjustments'!H18</f>
        <v>0</v>
      </c>
      <c r="AJ7" s="54">
        <f>'Weather - Seasonal Adjustments'!H19</f>
        <v>0</v>
      </c>
      <c r="AK7" s="54">
        <f>'Weather - Seasonal Adjustments'!H20</f>
        <v>0</v>
      </c>
      <c r="AL7" s="54">
        <f>'Weather - Seasonal Adjustments'!H21</f>
        <v>0</v>
      </c>
      <c r="AM7" s="55">
        <f>SUM(AA7:AL7)</f>
        <v>0</v>
      </c>
    </row>
    <row r="8" spans="1:44" x14ac:dyDescent="0.3">
      <c r="A8" s="383"/>
      <c r="B8" s="44"/>
      <c r="C8" s="44"/>
      <c r="D8" s="44"/>
      <c r="E8" s="372" t="s">
        <v>143</v>
      </c>
      <c r="F8" s="372"/>
      <c r="G8" s="372"/>
      <c r="H8" s="372"/>
      <c r="I8" s="372"/>
      <c r="J8" s="372"/>
      <c r="K8" s="372"/>
      <c r="L8" s="372"/>
      <c r="M8" s="372"/>
      <c r="N8" s="372"/>
      <c r="O8" s="372"/>
      <c r="P8" s="372"/>
      <c r="Q8" s="372"/>
      <c r="R8" s="372"/>
      <c r="S8" s="372"/>
      <c r="T8" s="375"/>
      <c r="U8" s="375"/>
      <c r="V8" s="375"/>
      <c r="W8" s="375"/>
      <c r="X8" s="376"/>
      <c r="Y8" s="194"/>
      <c r="Z8" s="51" t="s">
        <v>52</v>
      </c>
      <c r="AA8" s="136">
        <v>0</v>
      </c>
      <c r="AB8" s="136">
        <v>0</v>
      </c>
      <c r="AC8" s="136">
        <v>0</v>
      </c>
      <c r="AD8" s="136">
        <v>0</v>
      </c>
      <c r="AE8" s="136">
        <v>0</v>
      </c>
      <c r="AF8" s="136">
        <v>0</v>
      </c>
      <c r="AG8" s="136">
        <v>0</v>
      </c>
      <c r="AH8" s="136">
        <v>0</v>
      </c>
      <c r="AI8" s="136">
        <v>0</v>
      </c>
      <c r="AJ8" s="136">
        <v>0</v>
      </c>
      <c r="AK8" s="136">
        <v>0</v>
      </c>
      <c r="AL8" s="136">
        <v>0</v>
      </c>
      <c r="AM8" s="55">
        <f>SUM(AA8:AL8)</f>
        <v>0</v>
      </c>
    </row>
    <row r="9" spans="1:44" x14ac:dyDescent="0.3">
      <c r="A9" s="383"/>
      <c r="B9" s="44"/>
      <c r="C9" s="387" t="s">
        <v>144</v>
      </c>
      <c r="D9" s="387"/>
      <c r="E9" s="387"/>
      <c r="F9" s="387"/>
      <c r="G9" s="387"/>
      <c r="H9" s="387"/>
      <c r="I9" s="387"/>
      <c r="J9" s="387"/>
      <c r="K9" s="387"/>
      <c r="L9" s="387"/>
      <c r="M9" s="387"/>
      <c r="N9" s="387"/>
      <c r="O9" s="387"/>
      <c r="P9" s="387"/>
      <c r="Q9" s="387"/>
      <c r="R9" s="387"/>
      <c r="S9" s="387"/>
      <c r="T9" s="375"/>
      <c r="U9" s="375"/>
      <c r="V9" s="375"/>
      <c r="W9" s="375"/>
      <c r="X9" s="376"/>
      <c r="Y9" s="194"/>
      <c r="Z9" s="56" t="s">
        <v>29</v>
      </c>
      <c r="AA9" s="57">
        <f>SUM(AA7:AA8)</f>
        <v>0</v>
      </c>
      <c r="AB9" s="57">
        <f t="shared" ref="AB9:AL9" si="0">SUM(AB7:AB8)</f>
        <v>0</v>
      </c>
      <c r="AC9" s="57">
        <f t="shared" si="0"/>
        <v>0</v>
      </c>
      <c r="AD9" s="57">
        <f t="shared" si="0"/>
        <v>0</v>
      </c>
      <c r="AE9" s="57">
        <f t="shared" si="0"/>
        <v>0</v>
      </c>
      <c r="AF9" s="57">
        <f t="shared" si="0"/>
        <v>0</v>
      </c>
      <c r="AG9" s="57">
        <f t="shared" si="0"/>
        <v>0</v>
      </c>
      <c r="AH9" s="57">
        <f t="shared" si="0"/>
        <v>0</v>
      </c>
      <c r="AI9" s="57">
        <f t="shared" si="0"/>
        <v>0</v>
      </c>
      <c r="AJ9" s="57">
        <f t="shared" si="0"/>
        <v>0</v>
      </c>
      <c r="AK9" s="57">
        <f t="shared" si="0"/>
        <v>0</v>
      </c>
      <c r="AL9" s="57">
        <f t="shared" si="0"/>
        <v>0</v>
      </c>
      <c r="AM9" s="58">
        <f>SUM(AA9:AL9)</f>
        <v>0</v>
      </c>
      <c r="AR9" s="114" t="s">
        <v>82</v>
      </c>
    </row>
    <row r="10" spans="1:44" ht="16.2" thickBot="1" x14ac:dyDescent="0.35">
      <c r="A10" s="384"/>
      <c r="B10" s="138"/>
      <c r="C10" s="139"/>
      <c r="D10" s="139"/>
      <c r="E10" s="388" t="s">
        <v>145</v>
      </c>
      <c r="F10" s="388"/>
      <c r="G10" s="388"/>
      <c r="H10" s="388"/>
      <c r="I10" s="388"/>
      <c r="J10" s="388"/>
      <c r="K10" s="388"/>
      <c r="L10" s="388"/>
      <c r="M10" s="388"/>
      <c r="N10" s="388"/>
      <c r="O10" s="388"/>
      <c r="P10" s="388"/>
      <c r="Q10" s="388"/>
      <c r="R10" s="388"/>
      <c r="S10" s="388"/>
      <c r="T10" s="389"/>
      <c r="U10" s="389"/>
      <c r="V10" s="389"/>
      <c r="W10" s="389"/>
      <c r="X10" s="390"/>
      <c r="Y10" s="194"/>
      <c r="Z10" s="51"/>
      <c r="AA10" s="48"/>
      <c r="AB10" s="48"/>
      <c r="AC10" s="48"/>
      <c r="AD10" s="48"/>
      <c r="AE10" s="48"/>
      <c r="AF10" s="48"/>
      <c r="AG10" s="48"/>
      <c r="AH10" s="48"/>
      <c r="AI10" s="48"/>
      <c r="AJ10" s="48"/>
      <c r="AK10" s="48"/>
      <c r="AL10" s="48"/>
      <c r="AM10" s="52"/>
      <c r="AR10" s="114" t="s">
        <v>83</v>
      </c>
    </row>
    <row r="11" spans="1:44" x14ac:dyDescent="0.3">
      <c r="A11" s="366" t="s">
        <v>146</v>
      </c>
      <c r="B11" s="137"/>
      <c r="C11" s="369" t="s">
        <v>147</v>
      </c>
      <c r="D11" s="369"/>
      <c r="E11" s="369"/>
      <c r="F11" s="369"/>
      <c r="G11" s="369"/>
      <c r="H11" s="369"/>
      <c r="I11" s="369"/>
      <c r="J11" s="369"/>
      <c r="K11" s="369"/>
      <c r="L11" s="369"/>
      <c r="M11" s="369"/>
      <c r="N11" s="369"/>
      <c r="O11" s="369"/>
      <c r="P11" s="369"/>
      <c r="Q11" s="369"/>
      <c r="R11" s="369"/>
      <c r="S11" s="369"/>
      <c r="T11" s="370"/>
      <c r="U11" s="370"/>
      <c r="V11" s="370"/>
      <c r="W11" s="370"/>
      <c r="X11" s="371"/>
      <c r="Y11" s="176"/>
      <c r="Z11" s="51" t="s">
        <v>30</v>
      </c>
      <c r="AA11" s="59" t="e">
        <f>AA7*#REF!</f>
        <v>#REF!</v>
      </c>
      <c r="AB11" s="59" t="e">
        <f>AB7*#REF!</f>
        <v>#REF!</v>
      </c>
      <c r="AC11" s="59" t="e">
        <f>AC7*#REF!</f>
        <v>#REF!</v>
      </c>
      <c r="AD11" s="59" t="e">
        <f>AD7*#REF!</f>
        <v>#REF!</v>
      </c>
      <c r="AE11" s="59" t="e">
        <f>AE7*#REF!</f>
        <v>#REF!</v>
      </c>
      <c r="AF11" s="59" t="e">
        <f>AF7*#REF!</f>
        <v>#REF!</v>
      </c>
      <c r="AG11" s="59" t="e">
        <f>AG7*#REF!</f>
        <v>#REF!</v>
      </c>
      <c r="AH11" s="59" t="e">
        <f>AH7*#REF!</f>
        <v>#REF!</v>
      </c>
      <c r="AI11" s="59" t="e">
        <f>AI7*#REF!</f>
        <v>#REF!</v>
      </c>
      <c r="AJ11" s="59" t="e">
        <f>AJ7*#REF!</f>
        <v>#REF!</v>
      </c>
      <c r="AK11" s="59" t="e">
        <f>AK7*#REF!</f>
        <v>#REF!</v>
      </c>
      <c r="AL11" s="59" t="e">
        <f>AL7*#REF!</f>
        <v>#REF!</v>
      </c>
      <c r="AM11" s="52" t="e">
        <f>SUM(AA11:AL11)</f>
        <v>#REF!</v>
      </c>
      <c r="AN11" s="111"/>
      <c r="AO11" s="168" t="e">
        <f>AM11/AM$9</f>
        <v>#REF!</v>
      </c>
    </row>
    <row r="12" spans="1:44" x14ac:dyDescent="0.3">
      <c r="A12" s="367"/>
      <c r="B12" s="44"/>
      <c r="C12" s="44"/>
      <c r="D12" s="44"/>
      <c r="E12" s="372" t="s">
        <v>148</v>
      </c>
      <c r="F12" s="372"/>
      <c r="G12" s="372"/>
      <c r="H12" s="372"/>
      <c r="I12" s="372"/>
      <c r="J12" s="372"/>
      <c r="K12" s="372"/>
      <c r="L12" s="372"/>
      <c r="M12" s="372"/>
      <c r="N12" s="372"/>
      <c r="O12" s="372"/>
      <c r="P12" s="372"/>
      <c r="Q12" s="372"/>
      <c r="R12" s="372"/>
      <c r="S12" s="372"/>
      <c r="T12" s="373"/>
      <c r="U12" s="373"/>
      <c r="V12" s="373"/>
      <c r="W12" s="373"/>
      <c r="X12" s="374"/>
      <c r="Y12" s="195"/>
      <c r="Z12" s="51" t="s">
        <v>53</v>
      </c>
      <c r="AA12" s="118">
        <v>0</v>
      </c>
      <c r="AB12" s="118">
        <v>0</v>
      </c>
      <c r="AC12" s="118">
        <v>0</v>
      </c>
      <c r="AD12" s="118">
        <v>0</v>
      </c>
      <c r="AE12" s="118">
        <v>0</v>
      </c>
      <c r="AF12" s="118">
        <v>0</v>
      </c>
      <c r="AG12" s="118">
        <v>0</v>
      </c>
      <c r="AH12" s="118">
        <v>0</v>
      </c>
      <c r="AI12" s="118">
        <v>0</v>
      </c>
      <c r="AJ12" s="118">
        <v>0</v>
      </c>
      <c r="AK12" s="118">
        <v>0</v>
      </c>
      <c r="AL12" s="118">
        <v>0</v>
      </c>
      <c r="AM12" s="52">
        <f>SUM(AA12:AL12)</f>
        <v>0</v>
      </c>
      <c r="AO12" s="168" t="e">
        <f t="shared" ref="AO12:AO42" si="1">AM12/AM$9</f>
        <v>#DIV/0!</v>
      </c>
    </row>
    <row r="13" spans="1:44" x14ac:dyDescent="0.3">
      <c r="A13" s="367"/>
      <c r="B13" s="44"/>
      <c r="C13" s="44"/>
      <c r="D13" s="44"/>
      <c r="E13" s="372" t="s">
        <v>149</v>
      </c>
      <c r="F13" s="372"/>
      <c r="G13" s="372"/>
      <c r="H13" s="372"/>
      <c r="I13" s="372"/>
      <c r="J13" s="372"/>
      <c r="K13" s="372"/>
      <c r="L13" s="372"/>
      <c r="M13" s="372"/>
      <c r="N13" s="372"/>
      <c r="O13" s="372"/>
      <c r="P13" s="372"/>
      <c r="Q13" s="372"/>
      <c r="R13" s="372"/>
      <c r="S13" s="372"/>
      <c r="T13" s="373"/>
      <c r="U13" s="373"/>
      <c r="V13" s="373"/>
      <c r="W13" s="373"/>
      <c r="X13" s="374"/>
      <c r="Y13" s="195"/>
      <c r="Z13" s="51" t="s">
        <v>54</v>
      </c>
      <c r="AA13" s="110">
        <f>IF($T11=0,0,(((AA9*$T11)/$T12)*$T13)+((AA9*$T11)*$T14))</f>
        <v>0</v>
      </c>
      <c r="AB13" s="110">
        <f t="shared" ref="AB13:AL13" si="2">IF($T11=0,0,(((AB9*$T11)/$T12)*$T13)+((AB9*$T11)*$T14))</f>
        <v>0</v>
      </c>
      <c r="AC13" s="110">
        <f t="shared" si="2"/>
        <v>0</v>
      </c>
      <c r="AD13" s="110">
        <f t="shared" si="2"/>
        <v>0</v>
      </c>
      <c r="AE13" s="110">
        <f t="shared" si="2"/>
        <v>0</v>
      </c>
      <c r="AF13" s="110">
        <f t="shared" si="2"/>
        <v>0</v>
      </c>
      <c r="AG13" s="110">
        <f t="shared" si="2"/>
        <v>0</v>
      </c>
      <c r="AH13" s="110">
        <f t="shared" si="2"/>
        <v>0</v>
      </c>
      <c r="AI13" s="110">
        <f t="shared" si="2"/>
        <v>0</v>
      </c>
      <c r="AJ13" s="110">
        <f t="shared" si="2"/>
        <v>0</v>
      </c>
      <c r="AK13" s="110">
        <f t="shared" si="2"/>
        <v>0</v>
      </c>
      <c r="AL13" s="110">
        <f t="shared" si="2"/>
        <v>0</v>
      </c>
      <c r="AM13" s="53">
        <f>SUM(AA13:AL13)</f>
        <v>0</v>
      </c>
      <c r="AO13" s="168" t="e">
        <f t="shared" si="1"/>
        <v>#DIV/0!</v>
      </c>
    </row>
    <row r="14" spans="1:44" ht="16.2" thickBot="1" x14ac:dyDescent="0.35">
      <c r="A14" s="368"/>
      <c r="B14" s="138"/>
      <c r="C14" s="138"/>
      <c r="D14" s="138"/>
      <c r="E14" s="388" t="s">
        <v>150</v>
      </c>
      <c r="F14" s="388"/>
      <c r="G14" s="388"/>
      <c r="H14" s="388"/>
      <c r="I14" s="388"/>
      <c r="J14" s="388"/>
      <c r="K14" s="388"/>
      <c r="L14" s="388"/>
      <c r="M14" s="388"/>
      <c r="N14" s="388"/>
      <c r="O14" s="388"/>
      <c r="P14" s="388"/>
      <c r="Q14" s="388"/>
      <c r="R14" s="388"/>
      <c r="S14" s="388"/>
      <c r="T14" s="393"/>
      <c r="U14" s="393"/>
      <c r="V14" s="393"/>
      <c r="W14" s="393"/>
      <c r="X14" s="394"/>
      <c r="Y14" s="176"/>
      <c r="Z14" s="56" t="s">
        <v>31</v>
      </c>
      <c r="AA14" s="57" t="e">
        <f>AA11+AA12+AA13</f>
        <v>#REF!</v>
      </c>
      <c r="AB14" s="57" t="e">
        <f t="shared" ref="AB14:AL14" si="3">AB11+AB12+AB13</f>
        <v>#REF!</v>
      </c>
      <c r="AC14" s="57" t="e">
        <f t="shared" si="3"/>
        <v>#REF!</v>
      </c>
      <c r="AD14" s="57" t="e">
        <f t="shared" si="3"/>
        <v>#REF!</v>
      </c>
      <c r="AE14" s="57" t="e">
        <f t="shared" si="3"/>
        <v>#REF!</v>
      </c>
      <c r="AF14" s="57" t="e">
        <f t="shared" si="3"/>
        <v>#REF!</v>
      </c>
      <c r="AG14" s="57" t="e">
        <f t="shared" si="3"/>
        <v>#REF!</v>
      </c>
      <c r="AH14" s="57" t="e">
        <f t="shared" si="3"/>
        <v>#REF!</v>
      </c>
      <c r="AI14" s="57" t="e">
        <f t="shared" si="3"/>
        <v>#REF!</v>
      </c>
      <c r="AJ14" s="57" t="e">
        <f t="shared" si="3"/>
        <v>#REF!</v>
      </c>
      <c r="AK14" s="57" t="e">
        <f t="shared" si="3"/>
        <v>#REF!</v>
      </c>
      <c r="AL14" s="57" t="e">
        <f t="shared" si="3"/>
        <v>#REF!</v>
      </c>
      <c r="AM14" s="60" t="e">
        <f>SUM(AA14:AL14)</f>
        <v>#REF!</v>
      </c>
      <c r="AO14" s="168" t="e">
        <f t="shared" si="1"/>
        <v>#REF!</v>
      </c>
    </row>
    <row r="15" spans="1:44" ht="15.75" customHeight="1" x14ac:dyDescent="0.3">
      <c r="A15" s="379" t="s">
        <v>151</v>
      </c>
      <c r="B15" s="137"/>
      <c r="C15" s="369" t="s">
        <v>152</v>
      </c>
      <c r="D15" s="369"/>
      <c r="E15" s="369"/>
      <c r="F15" s="369"/>
      <c r="G15" s="369"/>
      <c r="H15" s="369"/>
      <c r="I15" s="369"/>
      <c r="J15" s="369"/>
      <c r="K15" s="369"/>
      <c r="L15" s="369"/>
      <c r="M15" s="369"/>
      <c r="N15" s="369"/>
      <c r="O15" s="369"/>
      <c r="P15" s="369"/>
      <c r="Q15" s="369"/>
      <c r="R15" s="369"/>
      <c r="S15" s="369"/>
      <c r="T15" s="395"/>
      <c r="U15" s="395"/>
      <c r="V15" s="395"/>
      <c r="W15" s="395"/>
      <c r="X15" s="396"/>
      <c r="Y15" s="150"/>
      <c r="Z15" s="51"/>
      <c r="AA15" s="49"/>
      <c r="AB15" s="49"/>
      <c r="AC15" s="49"/>
      <c r="AD15" s="49"/>
      <c r="AE15" s="49"/>
      <c r="AF15" s="49"/>
      <c r="AG15" s="49"/>
      <c r="AH15" s="49"/>
      <c r="AI15" s="49"/>
      <c r="AJ15" s="49"/>
      <c r="AK15" s="49"/>
      <c r="AL15" s="49"/>
      <c r="AM15" s="52"/>
      <c r="AO15" s="168" t="e">
        <f t="shared" si="1"/>
        <v>#DIV/0!</v>
      </c>
    </row>
    <row r="16" spans="1:44" ht="15.75" customHeight="1" x14ac:dyDescent="0.3">
      <c r="A16" s="380"/>
      <c r="B16" s="44"/>
      <c r="C16" s="44"/>
      <c r="D16" s="44"/>
      <c r="E16" s="387" t="s">
        <v>153</v>
      </c>
      <c r="F16" s="387"/>
      <c r="G16" s="387"/>
      <c r="H16" s="387"/>
      <c r="I16" s="387"/>
      <c r="J16" s="387"/>
      <c r="K16" s="387"/>
      <c r="L16" s="387"/>
      <c r="M16" s="387"/>
      <c r="N16" s="387"/>
      <c r="O16" s="387"/>
      <c r="P16" s="387"/>
      <c r="Q16" s="387"/>
      <c r="R16" s="387"/>
      <c r="S16" s="387"/>
      <c r="T16" s="391"/>
      <c r="U16" s="391"/>
      <c r="V16" s="391"/>
      <c r="W16" s="391"/>
      <c r="X16" s="392"/>
      <c r="Y16" s="150"/>
      <c r="Z16" s="51" t="s">
        <v>32</v>
      </c>
      <c r="AA16" s="59" t="e">
        <f>AA9-AA14</f>
        <v>#REF!</v>
      </c>
      <c r="AB16" s="59" t="e">
        <f t="shared" ref="AB16:AM16" si="4">AB9-AB14</f>
        <v>#REF!</v>
      </c>
      <c r="AC16" s="59" t="e">
        <f t="shared" si="4"/>
        <v>#REF!</v>
      </c>
      <c r="AD16" s="59" t="e">
        <f t="shared" si="4"/>
        <v>#REF!</v>
      </c>
      <c r="AE16" s="59" t="e">
        <f t="shared" si="4"/>
        <v>#REF!</v>
      </c>
      <c r="AF16" s="59" t="e">
        <f t="shared" si="4"/>
        <v>#REF!</v>
      </c>
      <c r="AG16" s="59" t="e">
        <f t="shared" si="4"/>
        <v>#REF!</v>
      </c>
      <c r="AH16" s="59" t="e">
        <f t="shared" si="4"/>
        <v>#REF!</v>
      </c>
      <c r="AI16" s="59" t="e">
        <f t="shared" si="4"/>
        <v>#REF!</v>
      </c>
      <c r="AJ16" s="59" t="e">
        <f t="shared" si="4"/>
        <v>#REF!</v>
      </c>
      <c r="AK16" s="59" t="e">
        <f t="shared" si="4"/>
        <v>#REF!</v>
      </c>
      <c r="AL16" s="59" t="e">
        <f t="shared" si="4"/>
        <v>#REF!</v>
      </c>
      <c r="AM16" s="55" t="e">
        <f t="shared" si="4"/>
        <v>#REF!</v>
      </c>
      <c r="AN16" s="111"/>
      <c r="AO16" s="168" t="e">
        <f t="shared" si="1"/>
        <v>#REF!</v>
      </c>
    </row>
    <row r="17" spans="1:41" ht="15.75" customHeight="1" x14ac:dyDescent="0.3">
      <c r="A17" s="380"/>
      <c r="B17" s="44"/>
      <c r="C17" s="44"/>
      <c r="D17" s="44"/>
      <c r="E17" s="140"/>
      <c r="F17" s="140"/>
      <c r="G17" s="372" t="s">
        <v>154</v>
      </c>
      <c r="H17" s="372"/>
      <c r="I17" s="372"/>
      <c r="J17" s="372"/>
      <c r="K17" s="372"/>
      <c r="L17" s="372"/>
      <c r="M17" s="372"/>
      <c r="N17" s="372"/>
      <c r="O17" s="372"/>
      <c r="P17" s="372"/>
      <c r="Q17" s="372"/>
      <c r="R17" s="372"/>
      <c r="S17" s="372"/>
      <c r="T17" s="397"/>
      <c r="U17" s="397"/>
      <c r="V17" s="397"/>
      <c r="W17" s="397"/>
      <c r="X17" s="398"/>
      <c r="Y17" s="196"/>
      <c r="Z17" s="51"/>
      <c r="AA17" s="48"/>
      <c r="AB17" s="48"/>
      <c r="AC17" s="48"/>
      <c r="AD17" s="48"/>
      <c r="AE17" s="48"/>
      <c r="AF17" s="48"/>
      <c r="AG17" s="48"/>
      <c r="AH17" s="48"/>
      <c r="AI17" s="48"/>
      <c r="AJ17" s="48"/>
      <c r="AK17" s="48"/>
      <c r="AL17" s="48"/>
      <c r="AM17" s="52"/>
      <c r="AO17" s="168" t="e">
        <f t="shared" si="1"/>
        <v>#DIV/0!</v>
      </c>
    </row>
    <row r="18" spans="1:41" ht="15.75" customHeight="1" x14ac:dyDescent="0.3">
      <c r="A18" s="380"/>
      <c r="B18" s="44"/>
      <c r="C18" s="44"/>
      <c r="D18" s="44"/>
      <c r="E18" s="44"/>
      <c r="F18" s="44"/>
      <c r="G18" s="372" t="s">
        <v>155</v>
      </c>
      <c r="H18" s="372"/>
      <c r="I18" s="372"/>
      <c r="J18" s="372"/>
      <c r="K18" s="372"/>
      <c r="L18" s="372"/>
      <c r="M18" s="372"/>
      <c r="N18" s="372"/>
      <c r="O18" s="372"/>
      <c r="P18" s="372"/>
      <c r="Q18" s="372"/>
      <c r="R18" s="372"/>
      <c r="S18" s="372"/>
      <c r="T18" s="375"/>
      <c r="U18" s="375"/>
      <c r="V18" s="375"/>
      <c r="W18" s="375"/>
      <c r="X18" s="376"/>
      <c r="Y18" s="194"/>
      <c r="Z18" s="61" t="s">
        <v>55</v>
      </c>
      <c r="AA18" s="48"/>
      <c r="AB18" s="48"/>
      <c r="AC18" s="48"/>
      <c r="AD18" s="48"/>
      <c r="AE18" s="48"/>
      <c r="AF18" s="48"/>
      <c r="AG18" s="48"/>
      <c r="AH18" s="48"/>
      <c r="AI18" s="48"/>
      <c r="AJ18" s="48"/>
      <c r="AK18" s="48"/>
      <c r="AL18" s="48"/>
      <c r="AM18" s="52"/>
      <c r="AO18" s="168" t="e">
        <f t="shared" si="1"/>
        <v>#DIV/0!</v>
      </c>
    </row>
    <row r="19" spans="1:41" ht="15.75" customHeight="1" x14ac:dyDescent="0.3">
      <c r="A19" s="380"/>
      <c r="B19" s="44"/>
      <c r="C19" s="44"/>
      <c r="D19" s="44"/>
      <c r="E19" s="44"/>
      <c r="F19" s="44"/>
      <c r="G19" s="372" t="s">
        <v>156</v>
      </c>
      <c r="H19" s="372"/>
      <c r="I19" s="372"/>
      <c r="J19" s="372"/>
      <c r="K19" s="372"/>
      <c r="L19" s="372"/>
      <c r="M19" s="372"/>
      <c r="N19" s="372"/>
      <c r="O19" s="372"/>
      <c r="P19" s="372"/>
      <c r="Q19" s="372"/>
      <c r="R19" s="372"/>
      <c r="S19" s="372"/>
      <c r="T19" s="377"/>
      <c r="U19" s="377"/>
      <c r="V19" s="377"/>
      <c r="W19" s="377"/>
      <c r="X19" s="378"/>
      <c r="Y19" s="197"/>
      <c r="Z19" s="51" t="str">
        <f t="shared" ref="Z19:Z28" si="5">G33</f>
        <v>Business License</v>
      </c>
      <c r="AA19" s="59">
        <f>IF(AA$7&gt;0,$T33/$T$7,0)</f>
        <v>0</v>
      </c>
      <c r="AB19" s="59">
        <f>IF(AB$7&gt;0,$T33/$T$7,0)</f>
        <v>0</v>
      </c>
      <c r="AC19" s="59">
        <f t="shared" ref="AC19:AL19" si="6">IF(AC$7&gt;0,$T33/$T$7,0)</f>
        <v>0</v>
      </c>
      <c r="AD19" s="59">
        <f t="shared" si="6"/>
        <v>0</v>
      </c>
      <c r="AE19" s="59">
        <f t="shared" si="6"/>
        <v>0</v>
      </c>
      <c r="AF19" s="59">
        <f t="shared" si="6"/>
        <v>0</v>
      </c>
      <c r="AG19" s="59">
        <f t="shared" si="6"/>
        <v>0</v>
      </c>
      <c r="AH19" s="59">
        <f t="shared" si="6"/>
        <v>0</v>
      </c>
      <c r="AI19" s="59">
        <f t="shared" si="6"/>
        <v>0</v>
      </c>
      <c r="AJ19" s="59">
        <f t="shared" si="6"/>
        <v>0</v>
      </c>
      <c r="AK19" s="59">
        <f t="shared" si="6"/>
        <v>0</v>
      </c>
      <c r="AL19" s="59">
        <f t="shared" si="6"/>
        <v>0</v>
      </c>
      <c r="AM19" s="52">
        <f>SUM(AA19:AL19)</f>
        <v>0</v>
      </c>
      <c r="AN19" s="111"/>
      <c r="AO19" s="168" t="e">
        <f t="shared" si="1"/>
        <v>#DIV/0!</v>
      </c>
    </row>
    <row r="20" spans="1:41" ht="15.75" customHeight="1" x14ac:dyDescent="0.3">
      <c r="A20" s="380"/>
      <c r="B20" s="44"/>
      <c r="C20" s="44"/>
      <c r="D20" s="44"/>
      <c r="E20" s="44"/>
      <c r="F20" s="44"/>
      <c r="G20" s="372" t="s">
        <v>157</v>
      </c>
      <c r="H20" s="372"/>
      <c r="I20" s="372"/>
      <c r="J20" s="372"/>
      <c r="K20" s="372"/>
      <c r="L20" s="372"/>
      <c r="M20" s="372"/>
      <c r="N20" s="372"/>
      <c r="O20" s="372"/>
      <c r="P20" s="372"/>
      <c r="Q20" s="372"/>
      <c r="R20" s="372"/>
      <c r="S20" s="372"/>
      <c r="T20" s="373"/>
      <c r="U20" s="373"/>
      <c r="V20" s="373"/>
      <c r="W20" s="373"/>
      <c r="X20" s="374"/>
      <c r="Y20" s="195"/>
      <c r="Z20" s="51" t="str">
        <f t="shared" si="5"/>
        <v>Fire permit</v>
      </c>
      <c r="AA20" s="59">
        <f t="shared" ref="AA20:AA28" si="7">IF(AA$7&gt;0,T34/$T$7,0)</f>
        <v>0</v>
      </c>
      <c r="AB20" s="59">
        <f t="shared" ref="AB20:AL20" si="8">IF(AB$7&gt;0,$T34/$T$7,0)</f>
        <v>0</v>
      </c>
      <c r="AC20" s="59">
        <f t="shared" si="8"/>
        <v>0</v>
      </c>
      <c r="AD20" s="59">
        <f t="shared" si="8"/>
        <v>0</v>
      </c>
      <c r="AE20" s="59">
        <f t="shared" si="8"/>
        <v>0</v>
      </c>
      <c r="AF20" s="59">
        <f t="shared" si="8"/>
        <v>0</v>
      </c>
      <c r="AG20" s="59">
        <f t="shared" si="8"/>
        <v>0</v>
      </c>
      <c r="AH20" s="59">
        <f t="shared" si="8"/>
        <v>0</v>
      </c>
      <c r="AI20" s="59">
        <f t="shared" si="8"/>
        <v>0</v>
      </c>
      <c r="AJ20" s="59">
        <f t="shared" si="8"/>
        <v>0</v>
      </c>
      <c r="AK20" s="59">
        <f t="shared" si="8"/>
        <v>0</v>
      </c>
      <c r="AL20" s="59">
        <f t="shared" si="8"/>
        <v>0</v>
      </c>
      <c r="AM20" s="52">
        <f t="shared" ref="AM20:AM56" si="9">SUM(AA20:AL20)</f>
        <v>0</v>
      </c>
      <c r="AN20" s="111"/>
      <c r="AO20" s="168" t="e">
        <f t="shared" si="1"/>
        <v>#DIV/0!</v>
      </c>
    </row>
    <row r="21" spans="1:41" ht="15.75" customHeight="1" x14ac:dyDescent="0.3">
      <c r="A21" s="380"/>
      <c r="B21" s="44"/>
      <c r="C21" s="44"/>
      <c r="D21" s="44"/>
      <c r="E21" s="387" t="s">
        <v>158</v>
      </c>
      <c r="F21" s="387"/>
      <c r="G21" s="387"/>
      <c r="H21" s="387"/>
      <c r="I21" s="387"/>
      <c r="J21" s="387"/>
      <c r="K21" s="387"/>
      <c r="L21" s="387"/>
      <c r="M21" s="387"/>
      <c r="N21" s="387"/>
      <c r="O21" s="387"/>
      <c r="P21" s="387"/>
      <c r="Q21" s="387"/>
      <c r="R21" s="387"/>
      <c r="S21" s="387"/>
      <c r="T21" s="391"/>
      <c r="U21" s="391"/>
      <c r="V21" s="391"/>
      <c r="W21" s="391"/>
      <c r="X21" s="392"/>
      <c r="Y21" s="150"/>
      <c r="Z21" s="51" t="str">
        <f t="shared" si="5"/>
        <v>Food License</v>
      </c>
      <c r="AA21" s="59">
        <f t="shared" si="7"/>
        <v>0</v>
      </c>
      <c r="AB21" s="59">
        <f t="shared" ref="AB21:AL21" si="10">IF(AB$7&gt;0,$T35/$T$7,0)</f>
        <v>0</v>
      </c>
      <c r="AC21" s="59">
        <f t="shared" si="10"/>
        <v>0</v>
      </c>
      <c r="AD21" s="59">
        <f t="shared" si="10"/>
        <v>0</v>
      </c>
      <c r="AE21" s="59">
        <f t="shared" si="10"/>
        <v>0</v>
      </c>
      <c r="AF21" s="59">
        <f t="shared" si="10"/>
        <v>0</v>
      </c>
      <c r="AG21" s="59">
        <f t="shared" si="10"/>
        <v>0</v>
      </c>
      <c r="AH21" s="59">
        <f t="shared" si="10"/>
        <v>0</v>
      </c>
      <c r="AI21" s="59">
        <f t="shared" si="10"/>
        <v>0</v>
      </c>
      <c r="AJ21" s="59">
        <f t="shared" si="10"/>
        <v>0</v>
      </c>
      <c r="AK21" s="59">
        <f t="shared" si="10"/>
        <v>0</v>
      </c>
      <c r="AL21" s="59">
        <f t="shared" si="10"/>
        <v>0</v>
      </c>
      <c r="AM21" s="52">
        <f t="shared" si="9"/>
        <v>0</v>
      </c>
      <c r="AN21" s="111"/>
      <c r="AO21" s="168" t="e">
        <f t="shared" si="1"/>
        <v>#DIV/0!</v>
      </c>
    </row>
    <row r="22" spans="1:41" ht="15.75" customHeight="1" x14ac:dyDescent="0.3">
      <c r="A22" s="380"/>
      <c r="B22" s="44"/>
      <c r="C22" s="44"/>
      <c r="D22" s="44"/>
      <c r="E22" s="44"/>
      <c r="F22" s="44"/>
      <c r="G22" s="404" t="s">
        <v>159</v>
      </c>
      <c r="H22" s="404"/>
      <c r="I22" s="404"/>
      <c r="J22" s="404"/>
      <c r="K22" s="404"/>
      <c r="L22" s="404"/>
      <c r="M22" s="404"/>
      <c r="N22" s="404"/>
      <c r="O22" s="404"/>
      <c r="P22" s="404"/>
      <c r="Q22" s="404"/>
      <c r="R22" s="404"/>
      <c r="S22" s="404"/>
      <c r="T22" s="397"/>
      <c r="U22" s="397"/>
      <c r="V22" s="397"/>
      <c r="W22" s="397"/>
      <c r="X22" s="398"/>
      <c r="Y22" s="196"/>
      <c r="Z22" s="51" t="str">
        <f t="shared" si="5"/>
        <v>Peddler Permit</v>
      </c>
      <c r="AA22" s="59">
        <f t="shared" si="7"/>
        <v>0</v>
      </c>
      <c r="AB22" s="59">
        <f t="shared" ref="AB22:AL22" si="11">IF(AB$7&gt;0,$T36/$T$7,0)</f>
        <v>0</v>
      </c>
      <c r="AC22" s="59">
        <f t="shared" si="11"/>
        <v>0</v>
      </c>
      <c r="AD22" s="59">
        <f t="shared" si="11"/>
        <v>0</v>
      </c>
      <c r="AE22" s="59">
        <f t="shared" si="11"/>
        <v>0</v>
      </c>
      <c r="AF22" s="59">
        <f t="shared" si="11"/>
        <v>0</v>
      </c>
      <c r="AG22" s="59">
        <f t="shared" si="11"/>
        <v>0</v>
      </c>
      <c r="AH22" s="59">
        <f t="shared" si="11"/>
        <v>0</v>
      </c>
      <c r="AI22" s="59">
        <f t="shared" si="11"/>
        <v>0</v>
      </c>
      <c r="AJ22" s="59">
        <f t="shared" si="11"/>
        <v>0</v>
      </c>
      <c r="AK22" s="59">
        <f t="shared" si="11"/>
        <v>0</v>
      </c>
      <c r="AL22" s="59">
        <f t="shared" si="11"/>
        <v>0</v>
      </c>
      <c r="AM22" s="52">
        <f t="shared" si="9"/>
        <v>0</v>
      </c>
      <c r="AN22" s="111"/>
      <c r="AO22" s="168" t="e">
        <f t="shared" si="1"/>
        <v>#DIV/0!</v>
      </c>
    </row>
    <row r="23" spans="1:41" ht="15.75" customHeight="1" x14ac:dyDescent="0.3">
      <c r="A23" s="380"/>
      <c r="B23" s="44"/>
      <c r="C23" s="44"/>
      <c r="D23" s="44"/>
      <c r="E23" s="44"/>
      <c r="F23" s="44"/>
      <c r="G23" s="372" t="str">
        <f>IF(T$22="Gasoline","Tank size in gallons",IF(T$22="diesel","Fuel tank in gallons"," "))</f>
        <v xml:space="preserve"> </v>
      </c>
      <c r="H23" s="372"/>
      <c r="I23" s="372"/>
      <c r="J23" s="372"/>
      <c r="K23" s="372"/>
      <c r="L23" s="372"/>
      <c r="M23" s="372"/>
      <c r="N23" s="372"/>
      <c r="O23" s="372"/>
      <c r="P23" s="372"/>
      <c r="Q23" s="372"/>
      <c r="R23" s="372"/>
      <c r="S23" s="372"/>
      <c r="T23" s="397"/>
      <c r="U23" s="397"/>
      <c r="V23" s="397"/>
      <c r="W23" s="397"/>
      <c r="X23" s="398"/>
      <c r="Y23" s="196"/>
      <c r="Z23" s="51" t="str">
        <f t="shared" si="5"/>
        <v>Temporary Permits</v>
      </c>
      <c r="AA23" s="59">
        <f t="shared" si="7"/>
        <v>0</v>
      </c>
      <c r="AB23" s="59">
        <f t="shared" ref="AB23:AL23" si="12">IF(AB$7&gt;0,$T37/$T$7,0)</f>
        <v>0</v>
      </c>
      <c r="AC23" s="59">
        <f t="shared" si="12"/>
        <v>0</v>
      </c>
      <c r="AD23" s="59">
        <f t="shared" si="12"/>
        <v>0</v>
      </c>
      <c r="AE23" s="59">
        <f t="shared" si="12"/>
        <v>0</v>
      </c>
      <c r="AF23" s="59">
        <f t="shared" si="12"/>
        <v>0</v>
      </c>
      <c r="AG23" s="59">
        <f t="shared" si="12"/>
        <v>0</v>
      </c>
      <c r="AH23" s="59">
        <f t="shared" si="12"/>
        <v>0</v>
      </c>
      <c r="AI23" s="59">
        <f t="shared" si="12"/>
        <v>0</v>
      </c>
      <c r="AJ23" s="59">
        <f t="shared" si="12"/>
        <v>0</v>
      </c>
      <c r="AK23" s="59">
        <f t="shared" si="12"/>
        <v>0</v>
      </c>
      <c r="AL23" s="59">
        <f t="shared" si="12"/>
        <v>0</v>
      </c>
      <c r="AM23" s="52">
        <f t="shared" si="9"/>
        <v>0</v>
      </c>
      <c r="AN23" s="111"/>
      <c r="AO23" s="168" t="e">
        <f t="shared" si="1"/>
        <v>#DIV/0!</v>
      </c>
    </row>
    <row r="24" spans="1:41" ht="15.75" customHeight="1" x14ac:dyDescent="0.3">
      <c r="A24" s="380"/>
      <c r="B24" s="44"/>
      <c r="C24" s="44"/>
      <c r="D24" s="44"/>
      <c r="E24" s="44"/>
      <c r="F24" s="44"/>
      <c r="G24" s="372" t="str">
        <f>IF(T$22="Gasoline","Hours generator will run on one gallon",IF(T$22="diesel","Hours generator will run on one gallon"," "))</f>
        <v xml:space="preserve"> </v>
      </c>
      <c r="H24" s="372"/>
      <c r="I24" s="372"/>
      <c r="J24" s="372"/>
      <c r="K24" s="372"/>
      <c r="L24" s="372"/>
      <c r="M24" s="372"/>
      <c r="N24" s="372"/>
      <c r="O24" s="372"/>
      <c r="P24" s="372"/>
      <c r="Q24" s="372"/>
      <c r="R24" s="372"/>
      <c r="S24" s="372"/>
      <c r="T24" s="397"/>
      <c r="U24" s="397"/>
      <c r="V24" s="397"/>
      <c r="W24" s="397"/>
      <c r="X24" s="398"/>
      <c r="Y24" s="196"/>
      <c r="Z24" s="51" t="str">
        <f t="shared" si="5"/>
        <v>Other (every jurisdiction is different)</v>
      </c>
      <c r="AA24" s="59">
        <f t="shared" si="7"/>
        <v>0</v>
      </c>
      <c r="AB24" s="59">
        <f t="shared" ref="AB24:AL24" si="13">IF(AB$7&gt;0,$T38/$T$7,0)</f>
        <v>0</v>
      </c>
      <c r="AC24" s="59">
        <f t="shared" si="13"/>
        <v>0</v>
      </c>
      <c r="AD24" s="59">
        <f t="shared" si="13"/>
        <v>0</v>
      </c>
      <c r="AE24" s="59">
        <f t="shared" si="13"/>
        <v>0</v>
      </c>
      <c r="AF24" s="59">
        <f t="shared" si="13"/>
        <v>0</v>
      </c>
      <c r="AG24" s="59">
        <f t="shared" si="13"/>
        <v>0</v>
      </c>
      <c r="AH24" s="59">
        <f t="shared" si="13"/>
        <v>0</v>
      </c>
      <c r="AI24" s="59">
        <f t="shared" si="13"/>
        <v>0</v>
      </c>
      <c r="AJ24" s="59">
        <f t="shared" si="13"/>
        <v>0</v>
      </c>
      <c r="AK24" s="59">
        <f t="shared" si="13"/>
        <v>0</v>
      </c>
      <c r="AL24" s="59">
        <f t="shared" si="13"/>
        <v>0</v>
      </c>
      <c r="AM24" s="52">
        <f t="shared" si="9"/>
        <v>0</v>
      </c>
      <c r="AN24" s="111"/>
      <c r="AO24" s="168" t="e">
        <f t="shared" si="1"/>
        <v>#DIV/0!</v>
      </c>
    </row>
    <row r="25" spans="1:41" ht="15.75" customHeight="1" x14ac:dyDescent="0.3">
      <c r="A25" s="380"/>
      <c r="B25" s="44"/>
      <c r="C25" s="44"/>
      <c r="D25" s="44"/>
      <c r="E25" s="44"/>
      <c r="F25" s="44"/>
      <c r="G25" s="372" t="str">
        <f>IF(T22="Propane"," ",IF(T22="None"," ","Cost per gallon"))</f>
        <v>Cost per gallon</v>
      </c>
      <c r="H25" s="372"/>
      <c r="I25" s="372"/>
      <c r="J25" s="372"/>
      <c r="K25" s="372"/>
      <c r="L25" s="372"/>
      <c r="M25" s="372"/>
      <c r="N25" s="372"/>
      <c r="O25" s="372"/>
      <c r="P25" s="372"/>
      <c r="Q25" s="372"/>
      <c r="R25" s="372"/>
      <c r="S25" s="372"/>
      <c r="T25" s="373"/>
      <c r="U25" s="373"/>
      <c r="V25" s="373"/>
      <c r="W25" s="373"/>
      <c r="X25" s="374"/>
      <c r="Y25" s="195"/>
      <c r="Z25" s="51" t="str">
        <f t="shared" si="5"/>
        <v xml:space="preserve">Other </v>
      </c>
      <c r="AA25" s="59">
        <f t="shared" si="7"/>
        <v>0</v>
      </c>
      <c r="AB25" s="59">
        <f t="shared" ref="AB25:AL25" si="14">IF(AB$7&gt;0,$T39/$T$7,0)</f>
        <v>0</v>
      </c>
      <c r="AC25" s="59">
        <f t="shared" si="14"/>
        <v>0</v>
      </c>
      <c r="AD25" s="59">
        <f t="shared" si="14"/>
        <v>0</v>
      </c>
      <c r="AE25" s="59">
        <f t="shared" si="14"/>
        <v>0</v>
      </c>
      <c r="AF25" s="59">
        <f t="shared" si="14"/>
        <v>0</v>
      </c>
      <c r="AG25" s="59">
        <f t="shared" si="14"/>
        <v>0</v>
      </c>
      <c r="AH25" s="59">
        <f t="shared" si="14"/>
        <v>0</v>
      </c>
      <c r="AI25" s="59">
        <f t="shared" si="14"/>
        <v>0</v>
      </c>
      <c r="AJ25" s="59">
        <f t="shared" si="14"/>
        <v>0</v>
      </c>
      <c r="AK25" s="59">
        <f t="shared" si="14"/>
        <v>0</v>
      </c>
      <c r="AL25" s="59">
        <f t="shared" si="14"/>
        <v>0</v>
      </c>
      <c r="AM25" s="52">
        <f t="shared" si="9"/>
        <v>0</v>
      </c>
      <c r="AN25" s="111"/>
      <c r="AO25" s="168"/>
    </row>
    <row r="26" spans="1:41" ht="15.75" customHeight="1" x14ac:dyDescent="0.3">
      <c r="A26" s="380"/>
      <c r="B26" s="44"/>
      <c r="C26" s="387" t="s">
        <v>41</v>
      </c>
      <c r="D26" s="387"/>
      <c r="E26" s="387"/>
      <c r="F26" s="387"/>
      <c r="G26" s="387"/>
      <c r="H26" s="387"/>
      <c r="I26" s="387"/>
      <c r="J26" s="387"/>
      <c r="K26" s="387"/>
      <c r="L26" s="387"/>
      <c r="M26" s="387"/>
      <c r="N26" s="387"/>
      <c r="O26" s="387"/>
      <c r="P26" s="387"/>
      <c r="Q26" s="387"/>
      <c r="R26" s="387"/>
      <c r="S26" s="387"/>
      <c r="T26" s="399"/>
      <c r="U26" s="399"/>
      <c r="V26" s="399"/>
      <c r="W26" s="399"/>
      <c r="X26" s="400"/>
      <c r="Y26" s="141"/>
      <c r="Z26" s="51" t="str">
        <f t="shared" si="5"/>
        <v xml:space="preserve">Other </v>
      </c>
      <c r="AA26" s="59">
        <f t="shared" si="7"/>
        <v>0</v>
      </c>
      <c r="AB26" s="59">
        <f t="shared" ref="AB26:AL26" si="15">IF(AB$7&gt;0,$T40/$T$7,0)</f>
        <v>0</v>
      </c>
      <c r="AC26" s="59">
        <f t="shared" si="15"/>
        <v>0</v>
      </c>
      <c r="AD26" s="59">
        <f t="shared" si="15"/>
        <v>0</v>
      </c>
      <c r="AE26" s="59">
        <f t="shared" si="15"/>
        <v>0</v>
      </c>
      <c r="AF26" s="59">
        <f t="shared" si="15"/>
        <v>0</v>
      </c>
      <c r="AG26" s="59">
        <f t="shared" si="15"/>
        <v>0</v>
      </c>
      <c r="AH26" s="59">
        <f t="shared" si="15"/>
        <v>0</v>
      </c>
      <c r="AI26" s="59">
        <f t="shared" si="15"/>
        <v>0</v>
      </c>
      <c r="AJ26" s="59">
        <f t="shared" si="15"/>
        <v>0</v>
      </c>
      <c r="AK26" s="59">
        <f t="shared" si="15"/>
        <v>0</v>
      </c>
      <c r="AL26" s="59">
        <f t="shared" si="15"/>
        <v>0</v>
      </c>
      <c r="AM26" s="52">
        <f t="shared" si="9"/>
        <v>0</v>
      </c>
      <c r="AN26" s="111"/>
      <c r="AO26" s="168"/>
    </row>
    <row r="27" spans="1:41" ht="15.75" customHeight="1" x14ac:dyDescent="0.3">
      <c r="A27" s="380"/>
      <c r="B27" s="44"/>
      <c r="C27" s="44"/>
      <c r="D27" s="44"/>
      <c r="E27" s="401" t="s">
        <v>160</v>
      </c>
      <c r="F27" s="401"/>
      <c r="G27" s="401"/>
      <c r="H27" s="401"/>
      <c r="I27" s="401"/>
      <c r="J27" s="401"/>
      <c r="K27" s="401"/>
      <c r="L27" s="401"/>
      <c r="M27" s="401"/>
      <c r="N27" s="401"/>
      <c r="O27" s="401"/>
      <c r="P27" s="401"/>
      <c r="Q27" s="401"/>
      <c r="R27" s="401"/>
      <c r="S27" s="401"/>
      <c r="T27" s="402"/>
      <c r="U27" s="402"/>
      <c r="V27" s="402"/>
      <c r="W27" s="402"/>
      <c r="X27" s="403"/>
      <c r="Y27" s="198"/>
      <c r="Z27" s="51" t="str">
        <f t="shared" si="5"/>
        <v xml:space="preserve">Other </v>
      </c>
      <c r="AA27" s="59">
        <f t="shared" si="7"/>
        <v>0</v>
      </c>
      <c r="AB27" s="59">
        <f t="shared" ref="AB27:AL27" si="16">IF(AB$7&gt;0,$T41/$T$7,0)</f>
        <v>0</v>
      </c>
      <c r="AC27" s="59">
        <f t="shared" si="16"/>
        <v>0</v>
      </c>
      <c r="AD27" s="59">
        <f t="shared" si="16"/>
        <v>0</v>
      </c>
      <c r="AE27" s="59">
        <f t="shared" si="16"/>
        <v>0</v>
      </c>
      <c r="AF27" s="59">
        <f t="shared" si="16"/>
        <v>0</v>
      </c>
      <c r="AG27" s="59">
        <f t="shared" si="16"/>
        <v>0</v>
      </c>
      <c r="AH27" s="59">
        <f t="shared" si="16"/>
        <v>0</v>
      </c>
      <c r="AI27" s="59">
        <f t="shared" si="16"/>
        <v>0</v>
      </c>
      <c r="AJ27" s="59">
        <f t="shared" si="16"/>
        <v>0</v>
      </c>
      <c r="AK27" s="59">
        <f t="shared" si="16"/>
        <v>0</v>
      </c>
      <c r="AL27" s="59">
        <f t="shared" si="16"/>
        <v>0</v>
      </c>
      <c r="AM27" s="52">
        <f t="shared" si="9"/>
        <v>0</v>
      </c>
      <c r="AN27" s="111"/>
      <c r="AO27" s="168"/>
    </row>
    <row r="28" spans="1:41" ht="15.75" customHeight="1" thickBot="1" x14ac:dyDescent="0.35">
      <c r="A28" s="381"/>
      <c r="B28" s="138"/>
      <c r="C28" s="138"/>
      <c r="D28" s="138"/>
      <c r="E28" s="388" t="s">
        <v>161</v>
      </c>
      <c r="F28" s="388"/>
      <c r="G28" s="388"/>
      <c r="H28" s="388"/>
      <c r="I28" s="388"/>
      <c r="J28" s="388"/>
      <c r="K28" s="388"/>
      <c r="L28" s="388"/>
      <c r="M28" s="388"/>
      <c r="N28" s="388"/>
      <c r="O28" s="388"/>
      <c r="P28" s="388"/>
      <c r="Q28" s="388"/>
      <c r="R28" s="388"/>
      <c r="S28" s="388"/>
      <c r="T28" s="405"/>
      <c r="U28" s="405"/>
      <c r="V28" s="405"/>
      <c r="W28" s="405"/>
      <c r="X28" s="406"/>
      <c r="Y28" s="195"/>
      <c r="Z28" s="51" t="str">
        <f t="shared" si="5"/>
        <v xml:space="preserve">Other </v>
      </c>
      <c r="AA28" s="59">
        <f t="shared" si="7"/>
        <v>0</v>
      </c>
      <c r="AB28" s="59">
        <f t="shared" ref="AB28:AL28" si="17">IF(AB$7&gt;0,$T42/$T$7,0)</f>
        <v>0</v>
      </c>
      <c r="AC28" s="59">
        <f t="shared" si="17"/>
        <v>0</v>
      </c>
      <c r="AD28" s="59">
        <f t="shared" si="17"/>
        <v>0</v>
      </c>
      <c r="AE28" s="59">
        <f t="shared" si="17"/>
        <v>0</v>
      </c>
      <c r="AF28" s="59">
        <f t="shared" si="17"/>
        <v>0</v>
      </c>
      <c r="AG28" s="59">
        <f t="shared" si="17"/>
        <v>0</v>
      </c>
      <c r="AH28" s="59">
        <f t="shared" si="17"/>
        <v>0</v>
      </c>
      <c r="AI28" s="59">
        <f t="shared" si="17"/>
        <v>0</v>
      </c>
      <c r="AJ28" s="59">
        <f t="shared" si="17"/>
        <v>0</v>
      </c>
      <c r="AK28" s="59">
        <f t="shared" si="17"/>
        <v>0</v>
      </c>
      <c r="AL28" s="59">
        <f t="shared" si="17"/>
        <v>0</v>
      </c>
      <c r="AM28" s="52">
        <f t="shared" si="9"/>
        <v>0</v>
      </c>
      <c r="AN28" s="111"/>
      <c r="AO28" s="168"/>
    </row>
    <row r="29" spans="1:41" ht="15.75" customHeight="1" x14ac:dyDescent="0.3">
      <c r="E29" s="141"/>
      <c r="F29" s="141"/>
      <c r="G29" s="141"/>
      <c r="H29" s="141"/>
      <c r="I29" s="141"/>
      <c r="J29" s="141"/>
      <c r="K29" s="141"/>
      <c r="L29" s="141"/>
      <c r="M29" s="141"/>
      <c r="N29" s="141"/>
      <c r="O29" s="141"/>
      <c r="P29" s="141"/>
      <c r="Q29" s="141"/>
      <c r="R29" s="141"/>
      <c r="S29" s="141"/>
      <c r="T29" s="353"/>
      <c r="U29" s="353"/>
      <c r="V29" s="353"/>
      <c r="W29" s="353"/>
      <c r="X29" s="353"/>
      <c r="Y29" s="128"/>
      <c r="Z29" s="61" t="s">
        <v>60</v>
      </c>
      <c r="AA29" s="59"/>
      <c r="AB29" s="59"/>
      <c r="AC29" s="59"/>
      <c r="AD29" s="59"/>
      <c r="AE29" s="59"/>
      <c r="AF29" s="59"/>
      <c r="AG29" s="59"/>
      <c r="AH29" s="59"/>
      <c r="AI29" s="59"/>
      <c r="AJ29" s="59"/>
      <c r="AK29" s="59"/>
      <c r="AL29" s="59"/>
      <c r="AM29" s="52"/>
      <c r="AN29" s="111"/>
      <c r="AO29" s="168" t="e">
        <f t="shared" si="1"/>
        <v>#DIV/0!</v>
      </c>
    </row>
    <row r="30" spans="1:41" ht="15.75" customHeight="1" x14ac:dyDescent="0.3">
      <c r="A30" s="356" t="s">
        <v>162</v>
      </c>
      <c r="B30" s="356"/>
      <c r="C30" s="356"/>
      <c r="D30" s="356"/>
      <c r="E30" s="356"/>
      <c r="F30" s="356"/>
      <c r="G30" s="356"/>
      <c r="H30" s="356"/>
      <c r="I30" s="356"/>
      <c r="J30" s="356"/>
      <c r="K30" s="356"/>
      <c r="L30" s="356"/>
      <c r="M30" s="356"/>
      <c r="N30" s="356"/>
      <c r="O30" s="356"/>
      <c r="P30" s="356"/>
      <c r="Q30" s="356"/>
      <c r="R30" s="356"/>
      <c r="S30" s="356"/>
      <c r="T30" s="356"/>
      <c r="U30" s="356"/>
      <c r="V30" s="356"/>
      <c r="W30" s="356"/>
      <c r="X30" s="356"/>
      <c r="Y30" s="164"/>
      <c r="Z30" s="51" t="str">
        <f>G44</f>
        <v>General Liability</v>
      </c>
      <c r="AA30" s="59">
        <f>IF(AA$7&gt;0,$T44/$T$7,0)</f>
        <v>0</v>
      </c>
      <c r="AB30" s="59">
        <f t="shared" ref="AB30:AL30" si="18">IF(AB$7&gt;0,$T44/$T$7,0)</f>
        <v>0</v>
      </c>
      <c r="AC30" s="59">
        <f t="shared" si="18"/>
        <v>0</v>
      </c>
      <c r="AD30" s="59">
        <f t="shared" si="18"/>
        <v>0</v>
      </c>
      <c r="AE30" s="59">
        <f t="shared" si="18"/>
        <v>0</v>
      </c>
      <c r="AF30" s="59">
        <f t="shared" si="18"/>
        <v>0</v>
      </c>
      <c r="AG30" s="59">
        <f t="shared" si="18"/>
        <v>0</v>
      </c>
      <c r="AH30" s="59">
        <f t="shared" si="18"/>
        <v>0</v>
      </c>
      <c r="AI30" s="59">
        <f t="shared" si="18"/>
        <v>0</v>
      </c>
      <c r="AJ30" s="59">
        <f t="shared" si="18"/>
        <v>0</v>
      </c>
      <c r="AK30" s="59">
        <f t="shared" si="18"/>
        <v>0</v>
      </c>
      <c r="AL30" s="59">
        <f t="shared" si="18"/>
        <v>0</v>
      </c>
      <c r="AM30" s="52">
        <f t="shared" si="9"/>
        <v>0</v>
      </c>
      <c r="AN30" s="111"/>
      <c r="AO30" s="168" t="e">
        <f t="shared" si="1"/>
        <v>#DIV/0!</v>
      </c>
    </row>
    <row r="31" spans="1:41" ht="15.75" customHeight="1" thickBot="1" x14ac:dyDescent="0.35">
      <c r="A31" s="357"/>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164"/>
      <c r="Z31" s="51" t="str">
        <f>G45</f>
        <v>Commercial Auto</v>
      </c>
      <c r="AA31" s="59">
        <f t="shared" ref="AA31:AL31" si="19">IF(AA$7&gt;0,$T45/$T$7,0)</f>
        <v>0</v>
      </c>
      <c r="AB31" s="59">
        <f t="shared" si="19"/>
        <v>0</v>
      </c>
      <c r="AC31" s="59">
        <f t="shared" si="19"/>
        <v>0</v>
      </c>
      <c r="AD31" s="59">
        <f t="shared" si="19"/>
        <v>0</v>
      </c>
      <c r="AE31" s="59">
        <f t="shared" si="19"/>
        <v>0</v>
      </c>
      <c r="AF31" s="59">
        <f t="shared" si="19"/>
        <v>0</v>
      </c>
      <c r="AG31" s="59">
        <f t="shared" si="19"/>
        <v>0</v>
      </c>
      <c r="AH31" s="59">
        <f t="shared" si="19"/>
        <v>0</v>
      </c>
      <c r="AI31" s="59">
        <f t="shared" si="19"/>
        <v>0</v>
      </c>
      <c r="AJ31" s="59">
        <f t="shared" si="19"/>
        <v>0</v>
      </c>
      <c r="AK31" s="59">
        <f t="shared" si="19"/>
        <v>0</v>
      </c>
      <c r="AL31" s="59">
        <f t="shared" si="19"/>
        <v>0</v>
      </c>
      <c r="AM31" s="52">
        <f t="shared" si="9"/>
        <v>0</v>
      </c>
      <c r="AN31" s="111"/>
      <c r="AO31" s="168" t="e">
        <f t="shared" si="1"/>
        <v>#DIV/0!</v>
      </c>
    </row>
    <row r="32" spans="1:41" ht="16.5" customHeight="1" x14ac:dyDescent="0.3">
      <c r="A32" s="410" t="s">
        <v>163</v>
      </c>
      <c r="B32" s="137"/>
      <c r="C32" s="137"/>
      <c r="D32" s="137"/>
      <c r="E32" s="407" t="s">
        <v>55</v>
      </c>
      <c r="F32" s="407"/>
      <c r="G32" s="407"/>
      <c r="H32" s="407"/>
      <c r="I32" s="407"/>
      <c r="J32" s="407"/>
      <c r="K32" s="407"/>
      <c r="L32" s="407"/>
      <c r="M32" s="407"/>
      <c r="N32" s="407"/>
      <c r="O32" s="407"/>
      <c r="P32" s="407"/>
      <c r="Q32" s="407"/>
      <c r="R32" s="407"/>
      <c r="S32" s="407"/>
      <c r="T32" s="408"/>
      <c r="U32" s="408"/>
      <c r="V32" s="408"/>
      <c r="W32" s="408"/>
      <c r="X32" s="409"/>
      <c r="Y32" s="113"/>
      <c r="Z32" s="51" t="str">
        <f>G46</f>
        <v>Commercial Property</v>
      </c>
      <c r="AA32" s="59">
        <f t="shared" ref="AA32:AL32" si="20">IF(AA$7&gt;0,$T46/$T$7,0)</f>
        <v>0</v>
      </c>
      <c r="AB32" s="59">
        <f t="shared" si="20"/>
        <v>0</v>
      </c>
      <c r="AC32" s="59">
        <f t="shared" si="20"/>
        <v>0</v>
      </c>
      <c r="AD32" s="59">
        <f t="shared" si="20"/>
        <v>0</v>
      </c>
      <c r="AE32" s="59">
        <f t="shared" si="20"/>
        <v>0</v>
      </c>
      <c r="AF32" s="59">
        <f t="shared" si="20"/>
        <v>0</v>
      </c>
      <c r="AG32" s="59">
        <f t="shared" si="20"/>
        <v>0</v>
      </c>
      <c r="AH32" s="59">
        <f t="shared" si="20"/>
        <v>0</v>
      </c>
      <c r="AI32" s="59">
        <f t="shared" si="20"/>
        <v>0</v>
      </c>
      <c r="AJ32" s="59">
        <f t="shared" si="20"/>
        <v>0</v>
      </c>
      <c r="AK32" s="59">
        <f t="shared" si="20"/>
        <v>0</v>
      </c>
      <c r="AL32" s="59">
        <f t="shared" si="20"/>
        <v>0</v>
      </c>
      <c r="AM32" s="52">
        <f t="shared" si="9"/>
        <v>0</v>
      </c>
      <c r="AN32" s="111"/>
      <c r="AO32" s="168" t="e">
        <f t="shared" si="1"/>
        <v>#DIV/0!</v>
      </c>
    </row>
    <row r="33" spans="1:56" ht="15.75" customHeight="1" x14ac:dyDescent="0.3">
      <c r="A33" s="411"/>
      <c r="B33" s="44"/>
      <c r="C33" s="44"/>
      <c r="D33" s="44"/>
      <c r="E33" s="44"/>
      <c r="F33" s="44"/>
      <c r="G33" s="372" t="s">
        <v>33</v>
      </c>
      <c r="H33" s="372"/>
      <c r="I33" s="372"/>
      <c r="J33" s="372"/>
      <c r="K33" s="372"/>
      <c r="L33" s="372"/>
      <c r="M33" s="372"/>
      <c r="N33" s="372"/>
      <c r="O33" s="372"/>
      <c r="P33" s="372"/>
      <c r="Q33" s="372"/>
      <c r="R33" s="372"/>
      <c r="S33" s="372"/>
      <c r="T33" s="373"/>
      <c r="U33" s="373"/>
      <c r="V33" s="373"/>
      <c r="W33" s="373"/>
      <c r="X33" s="374"/>
      <c r="Y33" s="195"/>
      <c r="Z33" s="51" t="str">
        <f>G47</f>
        <v xml:space="preserve">Income Stabilization </v>
      </c>
      <c r="AA33" s="59">
        <f t="shared" ref="AA33:AL33" si="21">IF(AA$7&gt;0,$T47/$T$7,0)</f>
        <v>0</v>
      </c>
      <c r="AB33" s="59">
        <f t="shared" si="21"/>
        <v>0</v>
      </c>
      <c r="AC33" s="59">
        <f t="shared" si="21"/>
        <v>0</v>
      </c>
      <c r="AD33" s="59">
        <f t="shared" si="21"/>
        <v>0</v>
      </c>
      <c r="AE33" s="59">
        <f t="shared" si="21"/>
        <v>0</v>
      </c>
      <c r="AF33" s="59">
        <f t="shared" si="21"/>
        <v>0</v>
      </c>
      <c r="AG33" s="59">
        <f t="shared" si="21"/>
        <v>0</v>
      </c>
      <c r="AH33" s="59">
        <f t="shared" si="21"/>
        <v>0</v>
      </c>
      <c r="AI33" s="59">
        <f t="shared" si="21"/>
        <v>0</v>
      </c>
      <c r="AJ33" s="59">
        <f t="shared" si="21"/>
        <v>0</v>
      </c>
      <c r="AK33" s="59">
        <f t="shared" si="21"/>
        <v>0</v>
      </c>
      <c r="AL33" s="59">
        <f t="shared" si="21"/>
        <v>0</v>
      </c>
      <c r="AM33" s="52">
        <f t="shared" si="9"/>
        <v>0</v>
      </c>
      <c r="AN33" s="111"/>
      <c r="AO33" s="168" t="e">
        <f t="shared" si="1"/>
        <v>#DIV/0!</v>
      </c>
      <c r="AS33" s="115">
        <f>'Weather - Seasonal Adjustments'!D10</f>
        <v>0</v>
      </c>
      <c r="AT33" s="115">
        <f>'Weather - Seasonal Adjustments'!D11</f>
        <v>31</v>
      </c>
      <c r="AU33" s="115">
        <f>'Weather - Seasonal Adjustments'!D12</f>
        <v>62</v>
      </c>
      <c r="AV33" s="115">
        <f>'Weather - Seasonal Adjustments'!D13</f>
        <v>93</v>
      </c>
      <c r="AW33" s="115">
        <f>'Weather - Seasonal Adjustments'!D14</f>
        <v>123</v>
      </c>
      <c r="AX33" s="115">
        <f>'Weather - Seasonal Adjustments'!D15</f>
        <v>154</v>
      </c>
      <c r="AY33" s="115">
        <f>'Weather - Seasonal Adjustments'!D16</f>
        <v>184</v>
      </c>
      <c r="AZ33" s="115">
        <f>'Weather - Seasonal Adjustments'!D17</f>
        <v>215</v>
      </c>
      <c r="BA33" s="115">
        <f>'Weather - Seasonal Adjustments'!D18</f>
        <v>246</v>
      </c>
      <c r="BB33" s="115">
        <f>'Weather - Seasonal Adjustments'!D19</f>
        <v>276</v>
      </c>
      <c r="BC33" s="115">
        <f>'Weather - Seasonal Adjustments'!D20</f>
        <v>307</v>
      </c>
      <c r="BD33" s="17">
        <f>'Weather - Seasonal Adjustments'!D21</f>
        <v>337</v>
      </c>
    </row>
    <row r="34" spans="1:56" ht="15.75" customHeight="1" x14ac:dyDescent="0.3">
      <c r="A34" s="411"/>
      <c r="B34" s="44"/>
      <c r="C34" s="44"/>
      <c r="D34" s="44"/>
      <c r="E34" s="44"/>
      <c r="F34" s="44"/>
      <c r="G34" s="372" t="s">
        <v>164</v>
      </c>
      <c r="H34" s="372"/>
      <c r="I34" s="372"/>
      <c r="J34" s="372"/>
      <c r="K34" s="372"/>
      <c r="L34" s="372"/>
      <c r="M34" s="372"/>
      <c r="N34" s="372"/>
      <c r="O34" s="372"/>
      <c r="P34" s="372"/>
      <c r="Q34" s="372"/>
      <c r="R34" s="372"/>
      <c r="S34" s="372"/>
      <c r="T34" s="373"/>
      <c r="U34" s="373"/>
      <c r="V34" s="373"/>
      <c r="W34" s="373"/>
      <c r="X34" s="374"/>
      <c r="Y34" s="195"/>
      <c r="Z34" s="51" t="str">
        <f t="shared" ref="Z34:Z36" si="22">G48</f>
        <v>Health Insurance</v>
      </c>
      <c r="AA34" s="59">
        <f t="shared" ref="AA34:AL34" si="23">IF(AA$7&gt;0,$T48/$T$7,0)</f>
        <v>0</v>
      </c>
      <c r="AB34" s="59">
        <f t="shared" si="23"/>
        <v>0</v>
      </c>
      <c r="AC34" s="59">
        <f t="shared" si="23"/>
        <v>0</v>
      </c>
      <c r="AD34" s="59">
        <f t="shared" si="23"/>
        <v>0</v>
      </c>
      <c r="AE34" s="59">
        <f t="shared" si="23"/>
        <v>0</v>
      </c>
      <c r="AF34" s="59">
        <f t="shared" si="23"/>
        <v>0</v>
      </c>
      <c r="AG34" s="59">
        <f t="shared" si="23"/>
        <v>0</v>
      </c>
      <c r="AH34" s="59">
        <f t="shared" si="23"/>
        <v>0</v>
      </c>
      <c r="AI34" s="59">
        <f t="shared" si="23"/>
        <v>0</v>
      </c>
      <c r="AJ34" s="59">
        <f t="shared" si="23"/>
        <v>0</v>
      </c>
      <c r="AK34" s="59">
        <f t="shared" si="23"/>
        <v>0</v>
      </c>
      <c r="AL34" s="59">
        <f t="shared" si="23"/>
        <v>0</v>
      </c>
      <c r="AM34" s="52">
        <f t="shared" si="9"/>
        <v>0</v>
      </c>
      <c r="AN34" s="111"/>
      <c r="AO34" s="168"/>
      <c r="AS34" s="115"/>
      <c r="AT34" s="115"/>
      <c r="AU34" s="115"/>
      <c r="AV34" s="115"/>
      <c r="AW34" s="115"/>
      <c r="AX34" s="115"/>
      <c r="AY34" s="115"/>
      <c r="AZ34" s="115"/>
      <c r="BA34" s="115"/>
      <c r="BB34" s="115"/>
      <c r="BC34" s="115"/>
      <c r="BD34" s="17"/>
    </row>
    <row r="35" spans="1:56" ht="15.75" customHeight="1" x14ac:dyDescent="0.3">
      <c r="A35" s="411"/>
      <c r="B35" s="44"/>
      <c r="C35" s="44"/>
      <c r="D35" s="44"/>
      <c r="E35" s="44"/>
      <c r="F35" s="44"/>
      <c r="G35" s="372" t="s">
        <v>35</v>
      </c>
      <c r="H35" s="372"/>
      <c r="I35" s="372"/>
      <c r="J35" s="372"/>
      <c r="K35" s="372"/>
      <c r="L35" s="372"/>
      <c r="M35" s="372"/>
      <c r="N35" s="372"/>
      <c r="O35" s="372"/>
      <c r="P35" s="372"/>
      <c r="Q35" s="372"/>
      <c r="R35" s="372"/>
      <c r="S35" s="372"/>
      <c r="T35" s="373"/>
      <c r="U35" s="373"/>
      <c r="V35" s="373"/>
      <c r="W35" s="373"/>
      <c r="X35" s="374"/>
      <c r="Y35" s="195"/>
      <c r="Z35" s="51" t="str">
        <f t="shared" si="22"/>
        <v>Other Insurance</v>
      </c>
      <c r="AA35" s="59">
        <f t="shared" ref="AA35:AL35" si="24">IF(AA$7&gt;0,$T49/$T$7,0)</f>
        <v>0</v>
      </c>
      <c r="AB35" s="59">
        <f t="shared" si="24"/>
        <v>0</v>
      </c>
      <c r="AC35" s="59">
        <f t="shared" si="24"/>
        <v>0</v>
      </c>
      <c r="AD35" s="59">
        <f t="shared" si="24"/>
        <v>0</v>
      </c>
      <c r="AE35" s="59">
        <f t="shared" si="24"/>
        <v>0</v>
      </c>
      <c r="AF35" s="59">
        <f t="shared" si="24"/>
        <v>0</v>
      </c>
      <c r="AG35" s="59">
        <f t="shared" si="24"/>
        <v>0</v>
      </c>
      <c r="AH35" s="59">
        <f t="shared" si="24"/>
        <v>0</v>
      </c>
      <c r="AI35" s="59">
        <f t="shared" si="24"/>
        <v>0</v>
      </c>
      <c r="AJ35" s="59">
        <f t="shared" si="24"/>
        <v>0</v>
      </c>
      <c r="AK35" s="59">
        <f t="shared" si="24"/>
        <v>0</v>
      </c>
      <c r="AL35" s="59">
        <f t="shared" si="24"/>
        <v>0</v>
      </c>
      <c r="AM35" s="52">
        <f t="shared" si="9"/>
        <v>0</v>
      </c>
      <c r="AN35" s="111"/>
      <c r="AO35" s="168"/>
      <c r="AS35" s="115"/>
      <c r="AT35" s="115"/>
      <c r="AU35" s="115"/>
      <c r="AV35" s="115"/>
      <c r="AW35" s="115"/>
      <c r="AX35" s="115"/>
      <c r="AY35" s="115"/>
      <c r="AZ35" s="115"/>
      <c r="BA35" s="115"/>
      <c r="BB35" s="115"/>
      <c r="BC35" s="115"/>
      <c r="BD35" s="17"/>
    </row>
    <row r="36" spans="1:56" ht="15.75" customHeight="1" x14ac:dyDescent="0.3">
      <c r="A36" s="411"/>
      <c r="B36" s="44"/>
      <c r="C36" s="44"/>
      <c r="D36" s="44"/>
      <c r="E36" s="44"/>
      <c r="F36" s="44"/>
      <c r="G36" s="372" t="s">
        <v>56</v>
      </c>
      <c r="H36" s="372"/>
      <c r="I36" s="372"/>
      <c r="J36" s="372"/>
      <c r="K36" s="372"/>
      <c r="L36" s="372"/>
      <c r="M36" s="372"/>
      <c r="N36" s="372"/>
      <c r="O36" s="372"/>
      <c r="P36" s="372"/>
      <c r="Q36" s="372"/>
      <c r="R36" s="372"/>
      <c r="S36" s="372"/>
      <c r="T36" s="373"/>
      <c r="U36" s="373"/>
      <c r="V36" s="373"/>
      <c r="W36" s="373"/>
      <c r="X36" s="374"/>
      <c r="Y36" s="195"/>
      <c r="Z36" s="51" t="str">
        <f t="shared" si="22"/>
        <v>Other Insurance</v>
      </c>
      <c r="AA36" s="59">
        <f t="shared" ref="AA36:AL36" si="25">IF(AA$7&gt;0,$T50/$T$7,0)</f>
        <v>0</v>
      </c>
      <c r="AB36" s="59">
        <f t="shared" si="25"/>
        <v>0</v>
      </c>
      <c r="AC36" s="59">
        <f t="shared" si="25"/>
        <v>0</v>
      </c>
      <c r="AD36" s="59">
        <f t="shared" si="25"/>
        <v>0</v>
      </c>
      <c r="AE36" s="59">
        <f t="shared" si="25"/>
        <v>0</v>
      </c>
      <c r="AF36" s="59">
        <f t="shared" si="25"/>
        <v>0</v>
      </c>
      <c r="AG36" s="59">
        <f t="shared" si="25"/>
        <v>0</v>
      </c>
      <c r="AH36" s="59">
        <f t="shared" si="25"/>
        <v>0</v>
      </c>
      <c r="AI36" s="59">
        <f t="shared" si="25"/>
        <v>0</v>
      </c>
      <c r="AJ36" s="59">
        <f t="shared" si="25"/>
        <v>0</v>
      </c>
      <c r="AK36" s="59">
        <f t="shared" si="25"/>
        <v>0</v>
      </c>
      <c r="AL36" s="59">
        <f t="shared" si="25"/>
        <v>0</v>
      </c>
      <c r="AM36" s="52">
        <f t="shared" si="9"/>
        <v>0</v>
      </c>
      <c r="AN36" s="111"/>
      <c r="AO36" s="168"/>
      <c r="AS36" s="115"/>
      <c r="AT36" s="115"/>
      <c r="AU36" s="115"/>
      <c r="AV36" s="115"/>
      <c r="AW36" s="115"/>
      <c r="AX36" s="115"/>
      <c r="AY36" s="115"/>
      <c r="AZ36" s="115"/>
      <c r="BA36" s="115"/>
      <c r="BB36" s="115"/>
      <c r="BC36" s="115"/>
      <c r="BD36" s="17"/>
    </row>
    <row r="37" spans="1:56" ht="15.75" customHeight="1" x14ac:dyDescent="0.3">
      <c r="A37" s="411"/>
      <c r="B37" s="44"/>
      <c r="C37" s="44"/>
      <c r="D37" s="44"/>
      <c r="E37" s="44"/>
      <c r="F37" s="44"/>
      <c r="G37" s="372" t="s">
        <v>165</v>
      </c>
      <c r="H37" s="372"/>
      <c r="I37" s="372"/>
      <c r="J37" s="372"/>
      <c r="K37" s="372"/>
      <c r="L37" s="372"/>
      <c r="M37" s="372"/>
      <c r="N37" s="372"/>
      <c r="O37" s="372"/>
      <c r="P37" s="372"/>
      <c r="Q37" s="372"/>
      <c r="R37" s="372"/>
      <c r="S37" s="372"/>
      <c r="T37" s="373"/>
      <c r="U37" s="373"/>
      <c r="V37" s="373"/>
      <c r="W37" s="373"/>
      <c r="X37" s="374"/>
      <c r="Y37" s="195"/>
      <c r="Z37" s="61" t="s">
        <v>59</v>
      </c>
      <c r="AA37" s="48"/>
      <c r="AB37" s="48"/>
      <c r="AC37" s="48"/>
      <c r="AD37" s="48"/>
      <c r="AE37" s="48"/>
      <c r="AF37" s="48"/>
      <c r="AG37" s="48"/>
      <c r="AH37" s="48"/>
      <c r="AI37" s="48"/>
      <c r="AJ37" s="48"/>
      <c r="AK37" s="48"/>
      <c r="AL37" s="48"/>
      <c r="AM37" s="52"/>
      <c r="AN37" s="111"/>
      <c r="AO37" s="168" t="e">
        <f t="shared" si="1"/>
        <v>#DIV/0!</v>
      </c>
      <c r="AS37" s="22">
        <f>'Weather - Seasonal Adjustments'!E10-'Weather - Seasonal Adjustments'!F10</f>
        <v>0</v>
      </c>
      <c r="AT37" s="22">
        <f>'Weather - Seasonal Adjustments'!E11-'Weather - Seasonal Adjustments'!F11</f>
        <v>0</v>
      </c>
      <c r="AU37" s="22">
        <f>'Weather - Seasonal Adjustments'!E12-'Weather - Seasonal Adjustments'!F12</f>
        <v>0</v>
      </c>
      <c r="AV37" s="22">
        <f>'Weather - Seasonal Adjustments'!E13-'Weather - Seasonal Adjustments'!F13</f>
        <v>0</v>
      </c>
      <c r="AW37" s="22">
        <f>'Weather - Seasonal Adjustments'!E14-'Weather - Seasonal Adjustments'!F14</f>
        <v>0</v>
      </c>
      <c r="AX37" s="22">
        <f>'Weather - Seasonal Adjustments'!E15-'Weather - Seasonal Adjustments'!F15</f>
        <v>0</v>
      </c>
      <c r="AY37" s="22">
        <f>'Weather - Seasonal Adjustments'!E16-'Weather - Seasonal Adjustments'!F16</f>
        <v>0</v>
      </c>
      <c r="AZ37" s="22">
        <f>'Weather - Seasonal Adjustments'!E17-'Weather - Seasonal Adjustments'!F17</f>
        <v>0</v>
      </c>
      <c r="BA37" s="22">
        <f>'Weather - Seasonal Adjustments'!E18-'Weather - Seasonal Adjustments'!F18</f>
        <v>0</v>
      </c>
      <c r="BB37" s="22">
        <f>'Weather - Seasonal Adjustments'!E19-'Weather - Seasonal Adjustments'!F19</f>
        <v>0</v>
      </c>
      <c r="BC37" s="22">
        <f>'Weather - Seasonal Adjustments'!E20-'Weather - Seasonal Adjustments'!F20</f>
        <v>0</v>
      </c>
      <c r="BD37">
        <f>'Weather - Seasonal Adjustments'!E21-'Weather - Seasonal Adjustments'!F21</f>
        <v>0</v>
      </c>
    </row>
    <row r="38" spans="1:56" ht="16.5" customHeight="1" x14ac:dyDescent="0.3">
      <c r="A38" s="411"/>
      <c r="B38" s="44"/>
      <c r="C38" s="44"/>
      <c r="D38" s="44"/>
      <c r="E38" s="44"/>
      <c r="F38" s="44"/>
      <c r="G38" s="372" t="s">
        <v>166</v>
      </c>
      <c r="H38" s="372"/>
      <c r="I38" s="372"/>
      <c r="J38" s="372"/>
      <c r="K38" s="372"/>
      <c r="L38" s="372"/>
      <c r="M38" s="372"/>
      <c r="N38" s="372"/>
      <c r="O38" s="372"/>
      <c r="P38" s="372"/>
      <c r="Q38" s="372"/>
      <c r="R38" s="372"/>
      <c r="S38" s="372"/>
      <c r="T38" s="373"/>
      <c r="U38" s="373"/>
      <c r="V38" s="373"/>
      <c r="W38" s="373"/>
      <c r="X38" s="374"/>
      <c r="Y38" s="195"/>
      <c r="Z38" s="51" t="str">
        <f>G52</f>
        <v>Management</v>
      </c>
      <c r="AA38" s="59">
        <f t="shared" ref="AA38:AL38" si="26">IF(AA$7&gt;0,$T52/$T$7,0)</f>
        <v>0</v>
      </c>
      <c r="AB38" s="59">
        <f t="shared" si="26"/>
        <v>0</v>
      </c>
      <c r="AC38" s="59">
        <f t="shared" si="26"/>
        <v>0</v>
      </c>
      <c r="AD38" s="59">
        <f t="shared" si="26"/>
        <v>0</v>
      </c>
      <c r="AE38" s="59">
        <f t="shared" si="26"/>
        <v>0</v>
      </c>
      <c r="AF38" s="59">
        <f t="shared" si="26"/>
        <v>0</v>
      </c>
      <c r="AG38" s="59">
        <f t="shared" si="26"/>
        <v>0</v>
      </c>
      <c r="AH38" s="59">
        <f t="shared" si="26"/>
        <v>0</v>
      </c>
      <c r="AI38" s="59">
        <f t="shared" si="26"/>
        <v>0</v>
      </c>
      <c r="AJ38" s="59">
        <f t="shared" si="26"/>
        <v>0</v>
      </c>
      <c r="AK38" s="59">
        <f t="shared" si="26"/>
        <v>0</v>
      </c>
      <c r="AL38" s="59">
        <f t="shared" si="26"/>
        <v>0</v>
      </c>
      <c r="AM38" s="52">
        <f t="shared" si="9"/>
        <v>0</v>
      </c>
      <c r="AN38" s="111"/>
      <c r="AO38" s="168" t="e">
        <f t="shared" si="1"/>
        <v>#DIV/0!</v>
      </c>
      <c r="AS38" s="22">
        <f>AS37*('Weather - Seasonal Adjustments'!$B28+0.5)</f>
        <v>0</v>
      </c>
      <c r="AT38" s="22">
        <f>AT37*('Weather - Seasonal Adjustments'!$B28+0.5)</f>
        <v>0</v>
      </c>
      <c r="AU38" s="22">
        <f>AU37*('Weather - Seasonal Adjustments'!$B28+0.5)</f>
        <v>0</v>
      </c>
      <c r="AV38" s="22">
        <f>AV37*('Weather - Seasonal Adjustments'!$B28+0.5)</f>
        <v>0</v>
      </c>
      <c r="AW38" s="22">
        <f>AW37*('Weather - Seasonal Adjustments'!$B28+0.5)</f>
        <v>0</v>
      </c>
      <c r="AX38" s="22">
        <f>AX37*('Weather - Seasonal Adjustments'!$B28+0.5)</f>
        <v>0</v>
      </c>
      <c r="AY38" s="22">
        <f>AY37*('Weather - Seasonal Adjustments'!$B28+0.5)</f>
        <v>0</v>
      </c>
      <c r="AZ38" s="22">
        <f>AZ37*('Weather - Seasonal Adjustments'!$B28+0.5)</f>
        <v>0</v>
      </c>
      <c r="BA38" s="22">
        <f>BA37*('Weather - Seasonal Adjustments'!$B28+0.5)</f>
        <v>0</v>
      </c>
      <c r="BB38" s="22">
        <f>BB37*('Weather - Seasonal Adjustments'!$B28+0.5)</f>
        <v>0</v>
      </c>
      <c r="BC38" s="22">
        <f>BC37*('Weather - Seasonal Adjustments'!$B28+0.5)</f>
        <v>0</v>
      </c>
      <c r="BD38">
        <f>BD37*('Weather - Seasonal Adjustments'!$B28+0.5)</f>
        <v>0</v>
      </c>
    </row>
    <row r="39" spans="1:56" ht="15.75" customHeight="1" x14ac:dyDescent="0.3">
      <c r="A39" s="411"/>
      <c r="B39" s="44"/>
      <c r="C39" s="44"/>
      <c r="D39" s="44"/>
      <c r="E39" s="44"/>
      <c r="F39" s="44"/>
      <c r="G39" s="372" t="s">
        <v>57</v>
      </c>
      <c r="H39" s="372"/>
      <c r="I39" s="372"/>
      <c r="J39" s="372"/>
      <c r="K39" s="372"/>
      <c r="L39" s="372"/>
      <c r="M39" s="372"/>
      <c r="N39" s="372"/>
      <c r="O39" s="372"/>
      <c r="P39" s="372"/>
      <c r="Q39" s="372"/>
      <c r="R39" s="372"/>
      <c r="S39" s="372"/>
      <c r="T39" s="373"/>
      <c r="U39" s="373"/>
      <c r="V39" s="373"/>
      <c r="W39" s="373"/>
      <c r="X39" s="374"/>
      <c r="Y39" s="195"/>
      <c r="Z39" s="51" t="str">
        <f t="shared" ref="Z39:Z40" si="27">G53</f>
        <v>Owner</v>
      </c>
      <c r="AA39" s="59">
        <f t="shared" ref="AA39:AL39" si="28">IF(AA$7&gt;0,$T53/$T$7,0)</f>
        <v>0</v>
      </c>
      <c r="AB39" s="59">
        <f t="shared" si="28"/>
        <v>0</v>
      </c>
      <c r="AC39" s="59">
        <f t="shared" si="28"/>
        <v>0</v>
      </c>
      <c r="AD39" s="59">
        <f t="shared" si="28"/>
        <v>0</v>
      </c>
      <c r="AE39" s="59">
        <f t="shared" si="28"/>
        <v>0</v>
      </c>
      <c r="AF39" s="59">
        <f t="shared" si="28"/>
        <v>0</v>
      </c>
      <c r="AG39" s="59">
        <f t="shared" si="28"/>
        <v>0</v>
      </c>
      <c r="AH39" s="59">
        <f t="shared" si="28"/>
        <v>0</v>
      </c>
      <c r="AI39" s="59">
        <f t="shared" si="28"/>
        <v>0</v>
      </c>
      <c r="AJ39" s="59">
        <f t="shared" si="28"/>
        <v>0</v>
      </c>
      <c r="AK39" s="59">
        <f t="shared" si="28"/>
        <v>0</v>
      </c>
      <c r="AL39" s="59">
        <f t="shared" si="28"/>
        <v>0</v>
      </c>
      <c r="AM39" s="52">
        <f t="shared" si="9"/>
        <v>0</v>
      </c>
      <c r="AN39" s="111"/>
      <c r="AO39" s="168" t="e">
        <f t="shared" si="1"/>
        <v>#DIV/0!</v>
      </c>
    </row>
    <row r="40" spans="1:56" ht="15.75" customHeight="1" x14ac:dyDescent="0.3">
      <c r="A40" s="411"/>
      <c r="B40" s="44"/>
      <c r="C40" s="44"/>
      <c r="D40" s="44"/>
      <c r="E40" s="44"/>
      <c r="F40" s="44"/>
      <c r="G40" s="372" t="s">
        <v>57</v>
      </c>
      <c r="H40" s="372"/>
      <c r="I40" s="372"/>
      <c r="J40" s="372"/>
      <c r="K40" s="372"/>
      <c r="L40" s="372"/>
      <c r="M40" s="372"/>
      <c r="N40" s="372"/>
      <c r="O40" s="372"/>
      <c r="P40" s="372"/>
      <c r="Q40" s="372"/>
      <c r="R40" s="372"/>
      <c r="S40" s="372"/>
      <c r="T40" s="373"/>
      <c r="U40" s="373"/>
      <c r="V40" s="373"/>
      <c r="W40" s="373"/>
      <c r="X40" s="374"/>
      <c r="Y40" s="195"/>
      <c r="Z40" s="51" t="str">
        <f t="shared" si="27"/>
        <v>Staff (only if paid a set salary)</v>
      </c>
      <c r="AA40" s="59">
        <f t="shared" ref="AA40:AL40" si="29">IF(AA$7&gt;0,$T54/$T$7,0)</f>
        <v>0</v>
      </c>
      <c r="AB40" s="59">
        <f t="shared" si="29"/>
        <v>0</v>
      </c>
      <c r="AC40" s="59">
        <f t="shared" si="29"/>
        <v>0</v>
      </c>
      <c r="AD40" s="59">
        <f t="shared" si="29"/>
        <v>0</v>
      </c>
      <c r="AE40" s="59">
        <f t="shared" si="29"/>
        <v>0</v>
      </c>
      <c r="AF40" s="59">
        <f t="shared" si="29"/>
        <v>0</v>
      </c>
      <c r="AG40" s="59">
        <f t="shared" si="29"/>
        <v>0</v>
      </c>
      <c r="AH40" s="59">
        <f t="shared" si="29"/>
        <v>0</v>
      </c>
      <c r="AI40" s="59">
        <f t="shared" si="29"/>
        <v>0</v>
      </c>
      <c r="AJ40" s="59">
        <f t="shared" si="29"/>
        <v>0</v>
      </c>
      <c r="AK40" s="59">
        <f t="shared" si="29"/>
        <v>0</v>
      </c>
      <c r="AL40" s="59">
        <f t="shared" si="29"/>
        <v>0</v>
      </c>
      <c r="AM40" s="52">
        <f t="shared" si="9"/>
        <v>0</v>
      </c>
      <c r="AN40" s="111"/>
      <c r="AO40" s="168" t="e">
        <f t="shared" si="1"/>
        <v>#DIV/0!</v>
      </c>
    </row>
    <row r="41" spans="1:56" ht="15.75" customHeight="1" x14ac:dyDescent="0.3">
      <c r="A41" s="411"/>
      <c r="B41" s="44"/>
      <c r="C41" s="44"/>
      <c r="D41" s="44"/>
      <c r="E41" s="44"/>
      <c r="F41" s="44"/>
      <c r="G41" s="372" t="s">
        <v>57</v>
      </c>
      <c r="H41" s="372"/>
      <c r="I41" s="372"/>
      <c r="J41" s="372"/>
      <c r="K41" s="372"/>
      <c r="L41" s="372"/>
      <c r="M41" s="372"/>
      <c r="N41" s="372"/>
      <c r="O41" s="372"/>
      <c r="P41" s="372"/>
      <c r="Q41" s="372"/>
      <c r="R41" s="372"/>
      <c r="S41" s="372"/>
      <c r="T41" s="373"/>
      <c r="U41" s="373"/>
      <c r="V41" s="373"/>
      <c r="W41" s="373"/>
      <c r="X41" s="374"/>
      <c r="Y41" s="195"/>
      <c r="Z41" s="51" t="str">
        <f>G86</f>
        <v xml:space="preserve">Hourly Labor </v>
      </c>
      <c r="AA41" s="59">
        <f t="shared" ref="AA41:AL41" si="30">IF(AA$7&gt;0,AA$9*$T86,0)</f>
        <v>0</v>
      </c>
      <c r="AB41" s="59">
        <f t="shared" si="30"/>
        <v>0</v>
      </c>
      <c r="AC41" s="59">
        <f t="shared" si="30"/>
        <v>0</v>
      </c>
      <c r="AD41" s="59">
        <f t="shared" si="30"/>
        <v>0</v>
      </c>
      <c r="AE41" s="59">
        <f t="shared" si="30"/>
        <v>0</v>
      </c>
      <c r="AF41" s="59">
        <f t="shared" si="30"/>
        <v>0</v>
      </c>
      <c r="AG41" s="59">
        <f t="shared" si="30"/>
        <v>0</v>
      </c>
      <c r="AH41" s="59">
        <f t="shared" si="30"/>
        <v>0</v>
      </c>
      <c r="AI41" s="59">
        <f t="shared" si="30"/>
        <v>0</v>
      </c>
      <c r="AJ41" s="59">
        <f t="shared" si="30"/>
        <v>0</v>
      </c>
      <c r="AK41" s="59">
        <f t="shared" si="30"/>
        <v>0</v>
      </c>
      <c r="AL41" s="59">
        <f t="shared" si="30"/>
        <v>0</v>
      </c>
      <c r="AM41" s="52">
        <f t="shared" si="9"/>
        <v>0</v>
      </c>
      <c r="AN41" s="111"/>
      <c r="AO41" s="168" t="e">
        <f t="shared" si="1"/>
        <v>#DIV/0!</v>
      </c>
    </row>
    <row r="42" spans="1:56" ht="15.75" customHeight="1" thickBot="1" x14ac:dyDescent="0.35">
      <c r="A42" s="412"/>
      <c r="B42" s="138"/>
      <c r="C42" s="138"/>
      <c r="D42" s="138"/>
      <c r="E42" s="138"/>
      <c r="F42" s="138"/>
      <c r="G42" s="388" t="s">
        <v>57</v>
      </c>
      <c r="H42" s="388"/>
      <c r="I42" s="388"/>
      <c r="J42" s="388"/>
      <c r="K42" s="388"/>
      <c r="L42" s="388"/>
      <c r="M42" s="388"/>
      <c r="N42" s="388"/>
      <c r="O42" s="388"/>
      <c r="P42" s="388"/>
      <c r="Q42" s="388"/>
      <c r="R42" s="388"/>
      <c r="S42" s="388"/>
      <c r="T42" s="405"/>
      <c r="U42" s="405"/>
      <c r="V42" s="405"/>
      <c r="W42" s="405"/>
      <c r="X42" s="406"/>
      <c r="Y42" s="195"/>
      <c r="Z42" s="51" t="str">
        <f>G87</f>
        <v>Payroll Taxes Goal (as a percentage of Sales)</v>
      </c>
      <c r="AA42" s="59">
        <f t="shared" ref="AA42:AL42" si="31">IF(AA$7&gt;0,AA$9*$T87,0)</f>
        <v>0</v>
      </c>
      <c r="AB42" s="59">
        <f t="shared" si="31"/>
        <v>0</v>
      </c>
      <c r="AC42" s="59">
        <f t="shared" si="31"/>
        <v>0</v>
      </c>
      <c r="AD42" s="59">
        <f t="shared" si="31"/>
        <v>0</v>
      </c>
      <c r="AE42" s="59">
        <f t="shared" si="31"/>
        <v>0</v>
      </c>
      <c r="AF42" s="59">
        <f t="shared" si="31"/>
        <v>0</v>
      </c>
      <c r="AG42" s="59">
        <f t="shared" si="31"/>
        <v>0</v>
      </c>
      <c r="AH42" s="59">
        <f t="shared" si="31"/>
        <v>0</v>
      </c>
      <c r="AI42" s="59">
        <f t="shared" si="31"/>
        <v>0</v>
      </c>
      <c r="AJ42" s="59">
        <f t="shared" si="31"/>
        <v>0</v>
      </c>
      <c r="AK42" s="59">
        <f t="shared" si="31"/>
        <v>0</v>
      </c>
      <c r="AL42" s="59">
        <f t="shared" si="31"/>
        <v>0</v>
      </c>
      <c r="AM42" s="52">
        <f t="shared" si="9"/>
        <v>0</v>
      </c>
      <c r="AN42" s="111"/>
      <c r="AO42" s="168" t="e">
        <f t="shared" si="1"/>
        <v>#DIV/0!</v>
      </c>
    </row>
    <row r="43" spans="1:56" ht="15.75" customHeight="1" x14ac:dyDescent="0.3">
      <c r="A43" s="418" t="s">
        <v>60</v>
      </c>
      <c r="B43" s="137"/>
      <c r="C43" s="137"/>
      <c r="D43" s="137"/>
      <c r="E43" s="407" t="s">
        <v>60</v>
      </c>
      <c r="F43" s="407"/>
      <c r="G43" s="407"/>
      <c r="H43" s="407"/>
      <c r="I43" s="407"/>
      <c r="J43" s="407"/>
      <c r="K43" s="407"/>
      <c r="L43" s="407"/>
      <c r="M43" s="407"/>
      <c r="N43" s="407"/>
      <c r="O43" s="407"/>
      <c r="P43" s="407"/>
      <c r="Q43" s="407"/>
      <c r="R43" s="407"/>
      <c r="S43" s="407"/>
      <c r="T43" s="395"/>
      <c r="U43" s="395"/>
      <c r="V43" s="395"/>
      <c r="W43" s="395"/>
      <c r="X43" s="396"/>
      <c r="Y43" s="150"/>
      <c r="Z43" s="61" t="s">
        <v>64</v>
      </c>
      <c r="AA43" s="48"/>
      <c r="AB43" s="48"/>
      <c r="AC43" s="48"/>
      <c r="AD43" s="48"/>
      <c r="AE43" s="48"/>
      <c r="AF43" s="48"/>
      <c r="AG43" s="48"/>
      <c r="AH43" s="48"/>
      <c r="AI43" s="48"/>
      <c r="AJ43" s="48"/>
      <c r="AK43" s="48"/>
      <c r="AL43" s="48"/>
      <c r="AM43" s="52"/>
      <c r="AN43" s="111"/>
      <c r="AO43" s="168" t="e">
        <f>#REF!/AM$9</f>
        <v>#REF!</v>
      </c>
    </row>
    <row r="44" spans="1:56" ht="15.75" customHeight="1" x14ac:dyDescent="0.3">
      <c r="A44" s="419"/>
      <c r="B44" s="44"/>
      <c r="C44" s="44"/>
      <c r="D44" s="44"/>
      <c r="E44" s="44"/>
      <c r="F44" s="44"/>
      <c r="G44" s="372" t="s">
        <v>36</v>
      </c>
      <c r="H44" s="372"/>
      <c r="I44" s="372"/>
      <c r="J44" s="372"/>
      <c r="K44" s="372"/>
      <c r="L44" s="372"/>
      <c r="M44" s="372"/>
      <c r="N44" s="372"/>
      <c r="O44" s="372"/>
      <c r="P44" s="372"/>
      <c r="Q44" s="372"/>
      <c r="R44" s="372"/>
      <c r="S44" s="372"/>
      <c r="T44" s="373"/>
      <c r="U44" s="373"/>
      <c r="V44" s="373"/>
      <c r="W44" s="373"/>
      <c r="X44" s="374"/>
      <c r="Y44" s="195"/>
      <c r="Z44" s="51" t="str">
        <f>G56</f>
        <v>Legal</v>
      </c>
      <c r="AA44" s="59">
        <f>IF(AA$7&gt;0,$T56/$T$7,0)</f>
        <v>0</v>
      </c>
      <c r="AB44" s="59">
        <f>IF(AB$7&gt;0,$T56/$T$7,0)</f>
        <v>0</v>
      </c>
      <c r="AC44" s="59">
        <f t="shared" ref="AC44:AL44" si="32">IF(AC$7&gt;0,$T56/$T$7,0)</f>
        <v>0</v>
      </c>
      <c r="AD44" s="59">
        <f t="shared" si="32"/>
        <v>0</v>
      </c>
      <c r="AE44" s="59">
        <f t="shared" si="32"/>
        <v>0</v>
      </c>
      <c r="AF44" s="59">
        <f t="shared" si="32"/>
        <v>0</v>
      </c>
      <c r="AG44" s="59">
        <f t="shared" si="32"/>
        <v>0</v>
      </c>
      <c r="AH44" s="59">
        <f t="shared" si="32"/>
        <v>0</v>
      </c>
      <c r="AI44" s="59">
        <f t="shared" si="32"/>
        <v>0</v>
      </c>
      <c r="AJ44" s="59">
        <f t="shared" si="32"/>
        <v>0</v>
      </c>
      <c r="AK44" s="59">
        <f t="shared" si="32"/>
        <v>0</v>
      </c>
      <c r="AL44" s="59">
        <f t="shared" si="32"/>
        <v>0</v>
      </c>
      <c r="AM44" s="52">
        <f t="shared" si="9"/>
        <v>0</v>
      </c>
      <c r="AN44" s="111"/>
      <c r="AO44" s="168" t="e">
        <f>AM43/AM$9</f>
        <v>#DIV/0!</v>
      </c>
    </row>
    <row r="45" spans="1:56" ht="16.5" customHeight="1" x14ac:dyDescent="0.3">
      <c r="A45" s="419"/>
      <c r="B45" s="44"/>
      <c r="C45" s="44"/>
      <c r="D45" s="44"/>
      <c r="E45" s="44"/>
      <c r="F45" s="44"/>
      <c r="G45" s="372" t="s">
        <v>37</v>
      </c>
      <c r="H45" s="372"/>
      <c r="I45" s="372"/>
      <c r="J45" s="372"/>
      <c r="K45" s="372"/>
      <c r="L45" s="372"/>
      <c r="M45" s="372"/>
      <c r="N45" s="372"/>
      <c r="O45" s="372"/>
      <c r="P45" s="372"/>
      <c r="Q45" s="372"/>
      <c r="R45" s="372"/>
      <c r="S45" s="372"/>
      <c r="T45" s="373"/>
      <c r="U45" s="373"/>
      <c r="V45" s="373"/>
      <c r="W45" s="373"/>
      <c r="X45" s="374"/>
      <c r="Y45" s="195"/>
      <c r="Z45" s="51" t="str">
        <f t="shared" ref="Z45:Z48" si="33">G57</f>
        <v>Accounting</v>
      </c>
      <c r="AA45" s="59">
        <f t="shared" ref="AA45:AL45" si="34">IF(AA$7&gt;0,$T57/$T$7,0)</f>
        <v>0</v>
      </c>
      <c r="AB45" s="59">
        <f t="shared" si="34"/>
        <v>0</v>
      </c>
      <c r="AC45" s="59">
        <f t="shared" si="34"/>
        <v>0</v>
      </c>
      <c r="AD45" s="59">
        <f t="shared" si="34"/>
        <v>0</v>
      </c>
      <c r="AE45" s="59">
        <f t="shared" si="34"/>
        <v>0</v>
      </c>
      <c r="AF45" s="59">
        <f t="shared" si="34"/>
        <v>0</v>
      </c>
      <c r="AG45" s="59">
        <f t="shared" si="34"/>
        <v>0</v>
      </c>
      <c r="AH45" s="59">
        <f t="shared" si="34"/>
        <v>0</v>
      </c>
      <c r="AI45" s="59">
        <f t="shared" si="34"/>
        <v>0</v>
      </c>
      <c r="AJ45" s="59">
        <f t="shared" si="34"/>
        <v>0</v>
      </c>
      <c r="AK45" s="59">
        <f t="shared" si="34"/>
        <v>0</v>
      </c>
      <c r="AL45" s="59">
        <f t="shared" si="34"/>
        <v>0</v>
      </c>
      <c r="AM45" s="52">
        <f t="shared" si="9"/>
        <v>0</v>
      </c>
      <c r="AN45" s="111"/>
      <c r="AO45" s="168" t="e">
        <f>AM44/AM$9</f>
        <v>#DIV/0!</v>
      </c>
    </row>
    <row r="46" spans="1:56" ht="15.75" customHeight="1" x14ac:dyDescent="0.3">
      <c r="A46" s="419"/>
      <c r="B46" s="44"/>
      <c r="C46" s="44"/>
      <c r="D46" s="44"/>
      <c r="E46" s="44"/>
      <c r="F46" s="44"/>
      <c r="G46" s="372" t="s">
        <v>58</v>
      </c>
      <c r="H46" s="372"/>
      <c r="I46" s="372"/>
      <c r="J46" s="372"/>
      <c r="K46" s="372"/>
      <c r="L46" s="372"/>
      <c r="M46" s="372"/>
      <c r="N46" s="372"/>
      <c r="O46" s="372"/>
      <c r="P46" s="372"/>
      <c r="Q46" s="372"/>
      <c r="R46" s="372"/>
      <c r="S46" s="372"/>
      <c r="T46" s="373"/>
      <c r="U46" s="373"/>
      <c r="V46" s="373"/>
      <c r="W46" s="373"/>
      <c r="X46" s="374"/>
      <c r="Y46" s="195"/>
      <c r="Z46" s="51" t="str">
        <f t="shared" si="33"/>
        <v>Advisory/Consulting/Coaching</v>
      </c>
      <c r="AA46" s="59">
        <f t="shared" ref="AA46:AL46" si="35">IF(AA$7&gt;0,$T58/$T$7,0)</f>
        <v>0</v>
      </c>
      <c r="AB46" s="59">
        <f t="shared" si="35"/>
        <v>0</v>
      </c>
      <c r="AC46" s="59">
        <f t="shared" si="35"/>
        <v>0</v>
      </c>
      <c r="AD46" s="59">
        <f t="shared" si="35"/>
        <v>0</v>
      </c>
      <c r="AE46" s="59">
        <f t="shared" si="35"/>
        <v>0</v>
      </c>
      <c r="AF46" s="59">
        <f t="shared" si="35"/>
        <v>0</v>
      </c>
      <c r="AG46" s="59">
        <f t="shared" si="35"/>
        <v>0</v>
      </c>
      <c r="AH46" s="59">
        <f t="shared" si="35"/>
        <v>0</v>
      </c>
      <c r="AI46" s="59">
        <f t="shared" si="35"/>
        <v>0</v>
      </c>
      <c r="AJ46" s="59">
        <f t="shared" si="35"/>
        <v>0</v>
      </c>
      <c r="AK46" s="59">
        <f t="shared" si="35"/>
        <v>0</v>
      </c>
      <c r="AL46" s="59">
        <f t="shared" si="35"/>
        <v>0</v>
      </c>
      <c r="AM46" s="52">
        <f t="shared" si="9"/>
        <v>0</v>
      </c>
      <c r="AN46" s="111"/>
      <c r="AO46" s="168" t="e">
        <f>AM45/AM$9</f>
        <v>#DIV/0!</v>
      </c>
    </row>
    <row r="47" spans="1:56" ht="15.75" customHeight="1" x14ac:dyDescent="0.3">
      <c r="A47" s="419"/>
      <c r="B47" s="44"/>
      <c r="C47" s="44"/>
      <c r="D47" s="44"/>
      <c r="E47" s="44"/>
      <c r="F47" s="44"/>
      <c r="G47" s="372" t="s">
        <v>167</v>
      </c>
      <c r="H47" s="372"/>
      <c r="I47" s="372"/>
      <c r="J47" s="372"/>
      <c r="K47" s="372"/>
      <c r="L47" s="372"/>
      <c r="M47" s="372"/>
      <c r="N47" s="372"/>
      <c r="O47" s="372"/>
      <c r="P47" s="372"/>
      <c r="Q47" s="372"/>
      <c r="R47" s="372"/>
      <c r="S47" s="44"/>
      <c r="T47" s="373"/>
      <c r="U47" s="373"/>
      <c r="V47" s="373"/>
      <c r="W47" s="373"/>
      <c r="X47" s="374"/>
      <c r="Y47" s="195"/>
      <c r="Z47" s="51" t="str">
        <f t="shared" si="33"/>
        <v>Other</v>
      </c>
      <c r="AA47" s="59">
        <f t="shared" ref="AA47:AL47" si="36">IF(AA$7&gt;0,$T59/$T$7,0)</f>
        <v>0</v>
      </c>
      <c r="AB47" s="59">
        <f t="shared" si="36"/>
        <v>0</v>
      </c>
      <c r="AC47" s="59">
        <f t="shared" si="36"/>
        <v>0</v>
      </c>
      <c r="AD47" s="59">
        <f t="shared" si="36"/>
        <v>0</v>
      </c>
      <c r="AE47" s="59">
        <f t="shared" si="36"/>
        <v>0</v>
      </c>
      <c r="AF47" s="59">
        <f t="shared" si="36"/>
        <v>0</v>
      </c>
      <c r="AG47" s="59">
        <f t="shared" si="36"/>
        <v>0</v>
      </c>
      <c r="AH47" s="59">
        <f t="shared" si="36"/>
        <v>0</v>
      </c>
      <c r="AI47" s="59">
        <f t="shared" si="36"/>
        <v>0</v>
      </c>
      <c r="AJ47" s="59">
        <f t="shared" si="36"/>
        <v>0</v>
      </c>
      <c r="AK47" s="59">
        <f t="shared" si="36"/>
        <v>0</v>
      </c>
      <c r="AL47" s="59">
        <f t="shared" si="36"/>
        <v>0</v>
      </c>
      <c r="AM47" s="52">
        <f t="shared" si="9"/>
        <v>0</v>
      </c>
      <c r="AN47" s="111"/>
      <c r="AO47" s="168"/>
    </row>
    <row r="48" spans="1:56" ht="15.75" customHeight="1" x14ac:dyDescent="0.3">
      <c r="A48" s="419"/>
      <c r="B48" s="44"/>
      <c r="C48" s="44"/>
      <c r="D48" s="44"/>
      <c r="E48" s="44"/>
      <c r="F48" s="44"/>
      <c r="G48" s="372" t="s">
        <v>168</v>
      </c>
      <c r="H48" s="372"/>
      <c r="I48" s="372"/>
      <c r="J48" s="372"/>
      <c r="K48" s="372"/>
      <c r="L48" s="372"/>
      <c r="M48" s="372"/>
      <c r="N48" s="372"/>
      <c r="O48" s="372"/>
      <c r="P48" s="372"/>
      <c r="Q48" s="372"/>
      <c r="R48" s="372"/>
      <c r="S48" s="372"/>
      <c r="T48" s="413"/>
      <c r="U48" s="413"/>
      <c r="V48" s="413"/>
      <c r="W48" s="413"/>
      <c r="X48" s="414"/>
      <c r="Y48" s="199"/>
      <c r="Z48" s="51" t="str">
        <f t="shared" si="33"/>
        <v>Other</v>
      </c>
      <c r="AA48" s="59">
        <f t="shared" ref="AA48:AL48" si="37">IF(AA$7&gt;0,$T60/$T$7,0)</f>
        <v>0</v>
      </c>
      <c r="AB48" s="59">
        <f t="shared" si="37"/>
        <v>0</v>
      </c>
      <c r="AC48" s="59">
        <f t="shared" si="37"/>
        <v>0</v>
      </c>
      <c r="AD48" s="59">
        <f t="shared" si="37"/>
        <v>0</v>
      </c>
      <c r="AE48" s="59">
        <f t="shared" si="37"/>
        <v>0</v>
      </c>
      <c r="AF48" s="59">
        <f t="shared" si="37"/>
        <v>0</v>
      </c>
      <c r="AG48" s="59">
        <f t="shared" si="37"/>
        <v>0</v>
      </c>
      <c r="AH48" s="59">
        <f t="shared" si="37"/>
        <v>0</v>
      </c>
      <c r="AI48" s="59">
        <f t="shared" si="37"/>
        <v>0</v>
      </c>
      <c r="AJ48" s="59">
        <f t="shared" si="37"/>
        <v>0</v>
      </c>
      <c r="AK48" s="59">
        <f t="shared" si="37"/>
        <v>0</v>
      </c>
      <c r="AL48" s="59">
        <f t="shared" si="37"/>
        <v>0</v>
      </c>
      <c r="AM48" s="52">
        <f t="shared" si="9"/>
        <v>0</v>
      </c>
      <c r="AN48" s="111"/>
      <c r="AO48" s="168"/>
    </row>
    <row r="49" spans="1:41" ht="15.75" customHeight="1" x14ac:dyDescent="0.3">
      <c r="A49" s="419"/>
      <c r="B49" s="44"/>
      <c r="C49" s="44"/>
      <c r="D49" s="44"/>
      <c r="E49" s="44"/>
      <c r="F49" s="44"/>
      <c r="G49" s="372" t="s">
        <v>169</v>
      </c>
      <c r="H49" s="372"/>
      <c r="I49" s="372"/>
      <c r="J49" s="372"/>
      <c r="K49" s="372"/>
      <c r="L49" s="372"/>
      <c r="M49" s="372"/>
      <c r="N49" s="372"/>
      <c r="O49" s="372"/>
      <c r="P49" s="372"/>
      <c r="Q49" s="372"/>
      <c r="R49" s="372"/>
      <c r="S49" s="372"/>
      <c r="T49" s="413"/>
      <c r="U49" s="413"/>
      <c r="V49" s="413"/>
      <c r="W49" s="413"/>
      <c r="X49" s="414"/>
      <c r="Y49" s="199"/>
      <c r="Z49" s="61" t="s">
        <v>68</v>
      </c>
      <c r="AA49" s="48"/>
      <c r="AB49" s="48"/>
      <c r="AC49" s="48"/>
      <c r="AD49" s="48"/>
      <c r="AE49" s="48"/>
      <c r="AF49" s="48"/>
      <c r="AG49" s="48"/>
      <c r="AH49" s="48"/>
      <c r="AI49" s="48"/>
      <c r="AJ49" s="48"/>
      <c r="AK49" s="48"/>
      <c r="AL49" s="48"/>
      <c r="AM49" s="52"/>
      <c r="AN49" s="111"/>
      <c r="AO49" s="168" t="e">
        <f>AM46/AM$9</f>
        <v>#DIV/0!</v>
      </c>
    </row>
    <row r="50" spans="1:41" ht="15.75" customHeight="1" thickBot="1" x14ac:dyDescent="0.35">
      <c r="A50" s="420"/>
      <c r="B50" s="138"/>
      <c r="C50" s="138"/>
      <c r="D50" s="138"/>
      <c r="E50" s="138"/>
      <c r="F50" s="138"/>
      <c r="G50" s="388" t="s">
        <v>169</v>
      </c>
      <c r="H50" s="388"/>
      <c r="I50" s="388"/>
      <c r="J50" s="388"/>
      <c r="K50" s="388"/>
      <c r="L50" s="388"/>
      <c r="M50" s="388"/>
      <c r="N50" s="388"/>
      <c r="O50" s="388"/>
      <c r="P50" s="388"/>
      <c r="Q50" s="388"/>
      <c r="R50" s="388"/>
      <c r="S50" s="388"/>
      <c r="T50" s="405"/>
      <c r="U50" s="405"/>
      <c r="V50" s="405"/>
      <c r="W50" s="405"/>
      <c r="X50" s="406"/>
      <c r="Y50" s="195"/>
      <c r="Z50" s="51" t="str">
        <f>G62</f>
        <v>Cell Phone</v>
      </c>
      <c r="AA50" s="59">
        <f>IF(AA$9&gt;0,$T62/$T$7,0)</f>
        <v>0</v>
      </c>
      <c r="AB50" s="59">
        <f t="shared" ref="AB50:AL50" si="38">IF(AB9&gt;0,$T62/$T7,0)</f>
        <v>0</v>
      </c>
      <c r="AC50" s="59">
        <f t="shared" si="38"/>
        <v>0</v>
      </c>
      <c r="AD50" s="59">
        <f t="shared" si="38"/>
        <v>0</v>
      </c>
      <c r="AE50" s="59">
        <f t="shared" si="38"/>
        <v>0</v>
      </c>
      <c r="AF50" s="59">
        <f t="shared" si="38"/>
        <v>0</v>
      </c>
      <c r="AG50" s="59">
        <f t="shared" si="38"/>
        <v>0</v>
      </c>
      <c r="AH50" s="59">
        <f t="shared" si="38"/>
        <v>0</v>
      </c>
      <c r="AI50" s="59">
        <f t="shared" si="38"/>
        <v>0</v>
      </c>
      <c r="AJ50" s="59">
        <f t="shared" si="38"/>
        <v>0</v>
      </c>
      <c r="AK50" s="59">
        <f t="shared" si="38"/>
        <v>0</v>
      </c>
      <c r="AL50" s="59">
        <f t="shared" si="38"/>
        <v>0</v>
      </c>
      <c r="AM50" s="52">
        <f t="shared" si="9"/>
        <v>0</v>
      </c>
      <c r="AN50" s="111"/>
      <c r="AO50" s="168" t="e">
        <f t="shared" ref="AO50:AO55" si="39">AM49/AM$9</f>
        <v>#DIV/0!</v>
      </c>
    </row>
    <row r="51" spans="1:41" ht="15.75" customHeight="1" x14ac:dyDescent="0.3">
      <c r="A51" s="415" t="s">
        <v>59</v>
      </c>
      <c r="B51" s="137"/>
      <c r="C51" s="137"/>
      <c r="D51" s="137"/>
      <c r="E51" s="407" t="s">
        <v>170</v>
      </c>
      <c r="F51" s="407"/>
      <c r="G51" s="407"/>
      <c r="H51" s="407"/>
      <c r="I51" s="407"/>
      <c r="J51" s="407"/>
      <c r="K51" s="407"/>
      <c r="L51" s="407"/>
      <c r="M51" s="407"/>
      <c r="N51" s="407"/>
      <c r="O51" s="407"/>
      <c r="P51" s="407"/>
      <c r="Q51" s="407"/>
      <c r="R51" s="407"/>
      <c r="S51" s="407"/>
      <c r="T51" s="408"/>
      <c r="U51" s="408"/>
      <c r="V51" s="408"/>
      <c r="W51" s="408"/>
      <c r="X51" s="409"/>
      <c r="Y51" s="113"/>
      <c r="Z51" s="51" t="str">
        <f t="shared" ref="Z51:Z54" si="40">G63</f>
        <v>Water</v>
      </c>
      <c r="AA51" s="59">
        <f>IF(AA$9&gt;0,$T63/$T$7,0)</f>
        <v>0</v>
      </c>
      <c r="AB51" s="59">
        <f t="shared" ref="AB51:AL51" si="41">IF(AB$9&gt;0,$T63/$T$7,0)</f>
        <v>0</v>
      </c>
      <c r="AC51" s="59">
        <f t="shared" si="41"/>
        <v>0</v>
      </c>
      <c r="AD51" s="59">
        <f t="shared" si="41"/>
        <v>0</v>
      </c>
      <c r="AE51" s="59">
        <f t="shared" si="41"/>
        <v>0</v>
      </c>
      <c r="AF51" s="59">
        <f t="shared" si="41"/>
        <v>0</v>
      </c>
      <c r="AG51" s="59">
        <f t="shared" si="41"/>
        <v>0</v>
      </c>
      <c r="AH51" s="59">
        <f t="shared" si="41"/>
        <v>0</v>
      </c>
      <c r="AI51" s="59">
        <f t="shared" si="41"/>
        <v>0</v>
      </c>
      <c r="AJ51" s="59">
        <f t="shared" si="41"/>
        <v>0</v>
      </c>
      <c r="AK51" s="59">
        <f t="shared" si="41"/>
        <v>0</v>
      </c>
      <c r="AL51" s="59">
        <f t="shared" si="41"/>
        <v>0</v>
      </c>
      <c r="AM51" s="52">
        <f t="shared" si="9"/>
        <v>0</v>
      </c>
      <c r="AN51" s="111"/>
      <c r="AO51" s="168" t="e">
        <f t="shared" si="39"/>
        <v>#DIV/0!</v>
      </c>
    </row>
    <row r="52" spans="1:41" ht="16.5" customHeight="1" x14ac:dyDescent="0.3">
      <c r="A52" s="416"/>
      <c r="B52" s="44"/>
      <c r="C52" s="44"/>
      <c r="D52" s="44"/>
      <c r="E52" s="44"/>
      <c r="F52" s="44"/>
      <c r="G52" s="372" t="s">
        <v>171</v>
      </c>
      <c r="H52" s="372"/>
      <c r="I52" s="372"/>
      <c r="J52" s="372"/>
      <c r="K52" s="372"/>
      <c r="L52" s="372"/>
      <c r="M52" s="372"/>
      <c r="N52" s="372"/>
      <c r="O52" s="372"/>
      <c r="P52" s="372"/>
      <c r="Q52" s="372"/>
      <c r="R52" s="372"/>
      <c r="S52" s="372"/>
      <c r="T52" s="373"/>
      <c r="U52" s="373"/>
      <c r="V52" s="373"/>
      <c r="W52" s="373"/>
      <c r="X52" s="374"/>
      <c r="Y52" s="195"/>
      <c r="Z52" s="51" t="str">
        <f t="shared" si="40"/>
        <v>Waste Disposal</v>
      </c>
      <c r="AA52" s="59">
        <f t="shared" ref="AA52:AL52" si="42">IF(AA$9&gt;0,$T64/$T$7,0)</f>
        <v>0</v>
      </c>
      <c r="AB52" s="59">
        <f t="shared" si="42"/>
        <v>0</v>
      </c>
      <c r="AC52" s="59">
        <f t="shared" si="42"/>
        <v>0</v>
      </c>
      <c r="AD52" s="59">
        <f t="shared" si="42"/>
        <v>0</v>
      </c>
      <c r="AE52" s="59">
        <f t="shared" si="42"/>
        <v>0</v>
      </c>
      <c r="AF52" s="59">
        <f t="shared" si="42"/>
        <v>0</v>
      </c>
      <c r="AG52" s="59">
        <f t="shared" si="42"/>
        <v>0</v>
      </c>
      <c r="AH52" s="59">
        <f t="shared" si="42"/>
        <v>0</v>
      </c>
      <c r="AI52" s="59">
        <f t="shared" si="42"/>
        <v>0</v>
      </c>
      <c r="AJ52" s="59">
        <f t="shared" si="42"/>
        <v>0</v>
      </c>
      <c r="AK52" s="59">
        <f t="shared" si="42"/>
        <v>0</v>
      </c>
      <c r="AL52" s="59">
        <f t="shared" si="42"/>
        <v>0</v>
      </c>
      <c r="AM52" s="52">
        <f t="shared" si="9"/>
        <v>0</v>
      </c>
      <c r="AN52" s="111"/>
      <c r="AO52" s="168" t="e">
        <f t="shared" si="39"/>
        <v>#DIV/0!</v>
      </c>
    </row>
    <row r="53" spans="1:41" x14ac:dyDescent="0.3">
      <c r="A53" s="416"/>
      <c r="B53" s="44"/>
      <c r="C53" s="44"/>
      <c r="D53" s="44"/>
      <c r="E53" s="44"/>
      <c r="F53" s="44"/>
      <c r="G53" s="372" t="s">
        <v>172</v>
      </c>
      <c r="H53" s="372"/>
      <c r="I53" s="372"/>
      <c r="J53" s="372"/>
      <c r="K53" s="372"/>
      <c r="L53" s="372"/>
      <c r="M53" s="372"/>
      <c r="N53" s="372"/>
      <c r="O53" s="372"/>
      <c r="P53" s="372"/>
      <c r="Q53" s="372"/>
      <c r="R53" s="372"/>
      <c r="S53" s="372"/>
      <c r="T53" s="373"/>
      <c r="U53" s="373"/>
      <c r="V53" s="373"/>
      <c r="W53" s="373"/>
      <c r="X53" s="374"/>
      <c r="Y53" s="195"/>
      <c r="Z53" s="51" t="str">
        <f t="shared" si="40"/>
        <v>Electric</v>
      </c>
      <c r="AA53" s="59">
        <f t="shared" ref="AA53:AL53" si="43">IF(AA$9&gt;0,$T65/$T$7,0)</f>
        <v>0</v>
      </c>
      <c r="AB53" s="59">
        <f t="shared" si="43"/>
        <v>0</v>
      </c>
      <c r="AC53" s="59">
        <f t="shared" si="43"/>
        <v>0</v>
      </c>
      <c r="AD53" s="59">
        <f t="shared" si="43"/>
        <v>0</v>
      </c>
      <c r="AE53" s="59">
        <f t="shared" si="43"/>
        <v>0</v>
      </c>
      <c r="AF53" s="59">
        <f t="shared" si="43"/>
        <v>0</v>
      </c>
      <c r="AG53" s="59">
        <f t="shared" si="43"/>
        <v>0</v>
      </c>
      <c r="AH53" s="59">
        <f t="shared" si="43"/>
        <v>0</v>
      </c>
      <c r="AI53" s="59">
        <f t="shared" si="43"/>
        <v>0</v>
      </c>
      <c r="AJ53" s="59">
        <f t="shared" si="43"/>
        <v>0</v>
      </c>
      <c r="AK53" s="59">
        <f t="shared" si="43"/>
        <v>0</v>
      </c>
      <c r="AL53" s="59">
        <f t="shared" si="43"/>
        <v>0</v>
      </c>
      <c r="AM53" s="52">
        <f t="shared" si="9"/>
        <v>0</v>
      </c>
      <c r="AN53" s="111"/>
      <c r="AO53" s="168" t="e">
        <f t="shared" si="39"/>
        <v>#DIV/0!</v>
      </c>
    </row>
    <row r="54" spans="1:41" ht="16.2" thickBot="1" x14ac:dyDescent="0.35">
      <c r="A54" s="417"/>
      <c r="B54" s="138"/>
      <c r="C54" s="138"/>
      <c r="D54" s="138"/>
      <c r="E54" s="138"/>
      <c r="F54" s="138"/>
      <c r="G54" s="388" t="s">
        <v>173</v>
      </c>
      <c r="H54" s="388"/>
      <c r="I54" s="388"/>
      <c r="J54" s="388"/>
      <c r="K54" s="388"/>
      <c r="L54" s="388"/>
      <c r="M54" s="388"/>
      <c r="N54" s="388"/>
      <c r="O54" s="388"/>
      <c r="P54" s="388"/>
      <c r="Q54" s="388"/>
      <c r="R54" s="388"/>
      <c r="S54" s="388"/>
      <c r="T54" s="405"/>
      <c r="U54" s="405"/>
      <c r="V54" s="405"/>
      <c r="W54" s="405"/>
      <c r="X54" s="406"/>
      <c r="Y54" s="195"/>
      <c r="Z54" s="51" t="str">
        <f t="shared" si="40"/>
        <v>Other</v>
      </c>
      <c r="AA54" s="59">
        <f t="shared" ref="AA54:AL54" si="44">IF(AA$9&gt;0,$T66/$T$7,0)</f>
        <v>0</v>
      </c>
      <c r="AB54" s="59">
        <f t="shared" si="44"/>
        <v>0</v>
      </c>
      <c r="AC54" s="59">
        <f t="shared" si="44"/>
        <v>0</v>
      </c>
      <c r="AD54" s="59">
        <f t="shared" si="44"/>
        <v>0</v>
      </c>
      <c r="AE54" s="59">
        <f t="shared" si="44"/>
        <v>0</v>
      </c>
      <c r="AF54" s="59">
        <f t="shared" si="44"/>
        <v>0</v>
      </c>
      <c r="AG54" s="59">
        <f t="shared" si="44"/>
        <v>0</v>
      </c>
      <c r="AH54" s="59">
        <f t="shared" si="44"/>
        <v>0</v>
      </c>
      <c r="AI54" s="59">
        <f t="shared" si="44"/>
        <v>0</v>
      </c>
      <c r="AJ54" s="59">
        <f t="shared" si="44"/>
        <v>0</v>
      </c>
      <c r="AK54" s="59">
        <f t="shared" si="44"/>
        <v>0</v>
      </c>
      <c r="AL54" s="59">
        <f t="shared" si="44"/>
        <v>0</v>
      </c>
      <c r="AM54" s="52">
        <f t="shared" si="9"/>
        <v>0</v>
      </c>
      <c r="AN54" s="111"/>
      <c r="AO54" s="168" t="e">
        <f t="shared" si="39"/>
        <v>#DIV/0!</v>
      </c>
    </row>
    <row r="55" spans="1:41" x14ac:dyDescent="0.3">
      <c r="A55" s="421" t="s">
        <v>64</v>
      </c>
      <c r="B55" s="137"/>
      <c r="C55" s="137"/>
      <c r="D55" s="137"/>
      <c r="E55" s="407" t="s">
        <v>64</v>
      </c>
      <c r="F55" s="407"/>
      <c r="G55" s="407"/>
      <c r="H55" s="407"/>
      <c r="I55" s="407"/>
      <c r="J55" s="407"/>
      <c r="K55" s="407"/>
      <c r="L55" s="407"/>
      <c r="M55" s="407"/>
      <c r="N55" s="407"/>
      <c r="O55" s="407"/>
      <c r="P55" s="407"/>
      <c r="Q55" s="407"/>
      <c r="R55" s="407"/>
      <c r="S55" s="407"/>
      <c r="T55" s="408"/>
      <c r="U55" s="408"/>
      <c r="V55" s="408"/>
      <c r="W55" s="408"/>
      <c r="X55" s="409"/>
      <c r="Y55" s="113"/>
      <c r="Z55" s="51" t="s">
        <v>41</v>
      </c>
      <c r="AA55" s="59">
        <f>IF(AA9&gt;0,((($T27*($T9+($T10*0.5)))/91502)*$T28)*AA1,0)</f>
        <v>0</v>
      </c>
      <c r="AB55" s="59">
        <f t="shared" ref="AB55:AL55" si="45">IF(AB9&gt;0,((($T27*($T9+($T10*0.5)))/91502)*$T28)*AB1,0)</f>
        <v>0</v>
      </c>
      <c r="AC55" s="59">
        <f t="shared" si="45"/>
        <v>0</v>
      </c>
      <c r="AD55" s="59">
        <f t="shared" si="45"/>
        <v>0</v>
      </c>
      <c r="AE55" s="59">
        <f t="shared" si="45"/>
        <v>0</v>
      </c>
      <c r="AF55" s="59">
        <f t="shared" si="45"/>
        <v>0</v>
      </c>
      <c r="AG55" s="59">
        <f t="shared" si="45"/>
        <v>0</v>
      </c>
      <c r="AH55" s="59">
        <f t="shared" si="45"/>
        <v>0</v>
      </c>
      <c r="AI55" s="59">
        <f t="shared" si="45"/>
        <v>0</v>
      </c>
      <c r="AJ55" s="59">
        <f t="shared" si="45"/>
        <v>0</v>
      </c>
      <c r="AK55" s="59">
        <f t="shared" si="45"/>
        <v>0</v>
      </c>
      <c r="AL55" s="59">
        <f t="shared" si="45"/>
        <v>0</v>
      </c>
      <c r="AM55" s="52">
        <f t="shared" si="9"/>
        <v>0</v>
      </c>
      <c r="AN55" s="111"/>
      <c r="AO55" s="168" t="e">
        <f t="shared" si="39"/>
        <v>#DIV/0!</v>
      </c>
    </row>
    <row r="56" spans="1:41" x14ac:dyDescent="0.3">
      <c r="A56" s="422"/>
      <c r="B56" s="44"/>
      <c r="C56" s="44"/>
      <c r="D56" s="44"/>
      <c r="E56" s="44"/>
      <c r="F56" s="44"/>
      <c r="G56" s="372" t="s">
        <v>40</v>
      </c>
      <c r="H56" s="372"/>
      <c r="I56" s="372"/>
      <c r="J56" s="372"/>
      <c r="K56" s="372"/>
      <c r="L56" s="372"/>
      <c r="M56" s="372"/>
      <c r="N56" s="372"/>
      <c r="O56" s="372"/>
      <c r="P56" s="372"/>
      <c r="Q56" s="372"/>
      <c r="R56" s="372"/>
      <c r="S56" s="372"/>
      <c r="T56" s="413"/>
      <c r="U56" s="413"/>
      <c r="V56" s="413"/>
      <c r="W56" s="413"/>
      <c r="X56" s="414"/>
      <c r="Y56" s="199"/>
      <c r="Z56" s="51" t="s">
        <v>195</v>
      </c>
      <c r="AA56" s="59">
        <f>IF($T19+$T24=0,0,IF(AA9&gt;0,(($T19/$T18*$T20)+(($T9+$T10)/$T24)*$T25)*AA1,0))</f>
        <v>0</v>
      </c>
      <c r="AB56" s="59">
        <f t="shared" ref="AB56:AL56" si="46">IF($T19+$T24=0,0,IF(AB9&gt;0,(($T19/$T18*$T20)+(($T9+$T10)/$T24)*$T25)*AB1,0))</f>
        <v>0</v>
      </c>
      <c r="AC56" s="59">
        <f t="shared" si="46"/>
        <v>0</v>
      </c>
      <c r="AD56" s="59">
        <f t="shared" si="46"/>
        <v>0</v>
      </c>
      <c r="AE56" s="59">
        <f t="shared" si="46"/>
        <v>0</v>
      </c>
      <c r="AF56" s="59">
        <f t="shared" si="46"/>
        <v>0</v>
      </c>
      <c r="AG56" s="59">
        <f t="shared" si="46"/>
        <v>0</v>
      </c>
      <c r="AH56" s="59">
        <f t="shared" si="46"/>
        <v>0</v>
      </c>
      <c r="AI56" s="59">
        <f t="shared" si="46"/>
        <v>0</v>
      </c>
      <c r="AJ56" s="59">
        <f t="shared" si="46"/>
        <v>0</v>
      </c>
      <c r="AK56" s="59">
        <f t="shared" si="46"/>
        <v>0</v>
      </c>
      <c r="AL56" s="59">
        <f t="shared" si="46"/>
        <v>0</v>
      </c>
      <c r="AM56" s="52">
        <f t="shared" si="9"/>
        <v>0</v>
      </c>
      <c r="AN56" s="111"/>
      <c r="AO56" s="168" t="e">
        <f>#REF!/AM$9</f>
        <v>#REF!</v>
      </c>
    </row>
    <row r="57" spans="1:41" x14ac:dyDescent="0.3">
      <c r="A57" s="422"/>
      <c r="B57" s="44"/>
      <c r="C57" s="44"/>
      <c r="D57" s="44"/>
      <c r="E57" s="44"/>
      <c r="F57" s="44"/>
      <c r="G57" s="372" t="s">
        <v>174</v>
      </c>
      <c r="H57" s="372"/>
      <c r="I57" s="372"/>
      <c r="J57" s="372"/>
      <c r="K57" s="372"/>
      <c r="L57" s="372"/>
      <c r="M57" s="372"/>
      <c r="N57" s="372"/>
      <c r="O57" s="372"/>
      <c r="P57" s="372"/>
      <c r="Q57" s="372"/>
      <c r="R57" s="372"/>
      <c r="S57" s="372"/>
      <c r="T57" s="413"/>
      <c r="U57" s="413"/>
      <c r="V57" s="413"/>
      <c r="W57" s="413"/>
      <c r="X57" s="414"/>
      <c r="Y57" s="199"/>
      <c r="Z57" s="61" t="s">
        <v>72</v>
      </c>
      <c r="AA57" s="48"/>
      <c r="AB57" s="48"/>
      <c r="AC57" s="48"/>
      <c r="AD57" s="48"/>
      <c r="AE57" s="48"/>
      <c r="AF57" s="48"/>
      <c r="AG57" s="48"/>
      <c r="AH57" s="48"/>
      <c r="AI57" s="48"/>
      <c r="AJ57" s="48"/>
      <c r="AK57" s="48"/>
      <c r="AL57" s="48"/>
      <c r="AM57" s="52"/>
      <c r="AN57" s="111"/>
      <c r="AO57" s="168" t="e">
        <f>#REF!/AM$9</f>
        <v>#REF!</v>
      </c>
    </row>
    <row r="58" spans="1:41" x14ac:dyDescent="0.3">
      <c r="A58" s="422"/>
      <c r="B58" s="44"/>
      <c r="C58" s="44"/>
      <c r="D58" s="44"/>
      <c r="E58" s="44"/>
      <c r="F58" s="44"/>
      <c r="G58" s="372" t="s">
        <v>175</v>
      </c>
      <c r="H58" s="372"/>
      <c r="I58" s="372"/>
      <c r="J58" s="372"/>
      <c r="K58" s="372"/>
      <c r="L58" s="372"/>
      <c r="M58" s="372"/>
      <c r="N58" s="372"/>
      <c r="O58" s="372"/>
      <c r="P58" s="372"/>
      <c r="Q58" s="372"/>
      <c r="R58" s="372"/>
      <c r="S58" s="372"/>
      <c r="T58" s="413"/>
      <c r="U58" s="413"/>
      <c r="V58" s="413"/>
      <c r="W58" s="413"/>
      <c r="X58" s="414"/>
      <c r="Y58" s="199"/>
      <c r="Z58" s="51" t="str">
        <f>G68</f>
        <v>Site rental Fees</v>
      </c>
      <c r="AA58" s="59">
        <f t="shared" ref="AA58:AA68" si="47">IF(AA$9&gt;0,$T68/$T$7,0)</f>
        <v>0</v>
      </c>
      <c r="AB58" s="59">
        <f t="shared" ref="AB58:AL58" si="48">IF(AB9&gt;0,$T68/$T7,0)</f>
        <v>0</v>
      </c>
      <c r="AC58" s="59">
        <f t="shared" si="48"/>
        <v>0</v>
      </c>
      <c r="AD58" s="59">
        <f t="shared" si="48"/>
        <v>0</v>
      </c>
      <c r="AE58" s="59">
        <f t="shared" si="48"/>
        <v>0</v>
      </c>
      <c r="AF58" s="59">
        <f t="shared" si="48"/>
        <v>0</v>
      </c>
      <c r="AG58" s="59">
        <f t="shared" si="48"/>
        <v>0</v>
      </c>
      <c r="AH58" s="59">
        <f t="shared" si="48"/>
        <v>0</v>
      </c>
      <c r="AI58" s="59">
        <f t="shared" si="48"/>
        <v>0</v>
      </c>
      <c r="AJ58" s="59">
        <f t="shared" si="48"/>
        <v>0</v>
      </c>
      <c r="AK58" s="59">
        <f t="shared" si="48"/>
        <v>0</v>
      </c>
      <c r="AL58" s="59">
        <f t="shared" si="48"/>
        <v>0</v>
      </c>
      <c r="AM58" s="52">
        <f>SUM(AA58:AL58)</f>
        <v>0</v>
      </c>
      <c r="AN58" s="111"/>
      <c r="AO58" s="168" t="e">
        <f>#REF!/AM$9</f>
        <v>#REF!</v>
      </c>
    </row>
    <row r="59" spans="1:41" x14ac:dyDescent="0.3">
      <c r="A59" s="422"/>
      <c r="B59" s="44"/>
      <c r="C59" s="44"/>
      <c r="D59" s="44"/>
      <c r="E59" s="44"/>
      <c r="F59" s="44"/>
      <c r="G59" s="372" t="s">
        <v>96</v>
      </c>
      <c r="H59" s="372"/>
      <c r="I59" s="372"/>
      <c r="J59" s="372"/>
      <c r="K59" s="372"/>
      <c r="L59" s="372"/>
      <c r="M59" s="372"/>
      <c r="N59" s="372"/>
      <c r="O59" s="372"/>
      <c r="P59" s="372"/>
      <c r="Q59" s="372"/>
      <c r="R59" s="372"/>
      <c r="S59" s="372"/>
      <c r="T59" s="413"/>
      <c r="U59" s="413"/>
      <c r="V59" s="413"/>
      <c r="W59" s="413"/>
      <c r="X59" s="414"/>
      <c r="Y59" s="199"/>
      <c r="Z59" s="51" t="str">
        <f t="shared" ref="Z59:Z68" si="49">G69</f>
        <v>Event Fees</v>
      </c>
      <c r="AA59" s="59">
        <f t="shared" si="47"/>
        <v>0</v>
      </c>
      <c r="AB59" s="59">
        <f t="shared" ref="AB59:AL59" si="50">IF(AB$9&gt;0,$T69/$T$7,0)</f>
        <v>0</v>
      </c>
      <c r="AC59" s="59">
        <f t="shared" si="50"/>
        <v>0</v>
      </c>
      <c r="AD59" s="59">
        <f t="shared" si="50"/>
        <v>0</v>
      </c>
      <c r="AE59" s="59">
        <f t="shared" si="50"/>
        <v>0</v>
      </c>
      <c r="AF59" s="59">
        <f t="shared" si="50"/>
        <v>0</v>
      </c>
      <c r="AG59" s="59">
        <f t="shared" si="50"/>
        <v>0</v>
      </c>
      <c r="AH59" s="59">
        <f t="shared" si="50"/>
        <v>0</v>
      </c>
      <c r="AI59" s="59">
        <f t="shared" si="50"/>
        <v>0</v>
      </c>
      <c r="AJ59" s="59">
        <f t="shared" si="50"/>
        <v>0</v>
      </c>
      <c r="AK59" s="59">
        <f t="shared" si="50"/>
        <v>0</v>
      </c>
      <c r="AL59" s="59">
        <f t="shared" si="50"/>
        <v>0</v>
      </c>
      <c r="AM59" s="52">
        <f>SUM(AA59:AL59)</f>
        <v>0</v>
      </c>
      <c r="AN59" s="111"/>
      <c r="AO59" s="168" t="e">
        <f>#REF!/AM$9</f>
        <v>#REF!</v>
      </c>
    </row>
    <row r="60" spans="1:41" ht="16.2" thickBot="1" x14ac:dyDescent="0.35">
      <c r="A60" s="423"/>
      <c r="B60" s="138"/>
      <c r="C60" s="138"/>
      <c r="D60" s="138"/>
      <c r="E60" s="138"/>
      <c r="F60" s="138"/>
      <c r="G60" s="388" t="s">
        <v>96</v>
      </c>
      <c r="H60" s="388"/>
      <c r="I60" s="388"/>
      <c r="J60" s="388"/>
      <c r="K60" s="388"/>
      <c r="L60" s="388"/>
      <c r="M60" s="388"/>
      <c r="N60" s="388"/>
      <c r="O60" s="388"/>
      <c r="P60" s="388"/>
      <c r="Q60" s="388"/>
      <c r="R60" s="388"/>
      <c r="S60" s="388"/>
      <c r="T60" s="424"/>
      <c r="U60" s="424"/>
      <c r="V60" s="424"/>
      <c r="W60" s="424"/>
      <c r="X60" s="425"/>
      <c r="Y60" s="199"/>
      <c r="Z60" s="51" t="str">
        <f t="shared" si="49"/>
        <v>Commissary</v>
      </c>
      <c r="AA60" s="59">
        <f t="shared" si="47"/>
        <v>0</v>
      </c>
      <c r="AB60" s="59">
        <f t="shared" ref="AB60:AL60" si="51">IF(AB$9&gt;0,$T70/$T$7,0)</f>
        <v>0</v>
      </c>
      <c r="AC60" s="59">
        <f t="shared" si="51"/>
        <v>0</v>
      </c>
      <c r="AD60" s="59">
        <f t="shared" si="51"/>
        <v>0</v>
      </c>
      <c r="AE60" s="59">
        <f t="shared" si="51"/>
        <v>0</v>
      </c>
      <c r="AF60" s="59">
        <f t="shared" si="51"/>
        <v>0</v>
      </c>
      <c r="AG60" s="59">
        <f t="shared" si="51"/>
        <v>0</v>
      </c>
      <c r="AH60" s="59">
        <f t="shared" si="51"/>
        <v>0</v>
      </c>
      <c r="AI60" s="59">
        <f t="shared" si="51"/>
        <v>0</v>
      </c>
      <c r="AJ60" s="59">
        <f t="shared" si="51"/>
        <v>0</v>
      </c>
      <c r="AK60" s="59">
        <f t="shared" si="51"/>
        <v>0</v>
      </c>
      <c r="AL60" s="59">
        <f t="shared" si="51"/>
        <v>0</v>
      </c>
      <c r="AM60" s="52">
        <f t="shared" ref="AM60:AM68" si="52">SUM(AA60:AL60)</f>
        <v>0</v>
      </c>
      <c r="AN60" s="111"/>
      <c r="AO60" s="168" t="e">
        <f>#REF!/AM$9</f>
        <v>#REF!</v>
      </c>
    </row>
    <row r="61" spans="1:41" ht="15.75" customHeight="1" x14ac:dyDescent="0.3">
      <c r="A61" s="444" t="s">
        <v>68</v>
      </c>
      <c r="B61" s="137"/>
      <c r="C61" s="137"/>
      <c r="D61" s="137"/>
      <c r="E61" s="407" t="s">
        <v>68</v>
      </c>
      <c r="F61" s="407"/>
      <c r="G61" s="407"/>
      <c r="H61" s="407"/>
      <c r="I61" s="407"/>
      <c r="J61" s="407"/>
      <c r="K61" s="407"/>
      <c r="L61" s="407"/>
      <c r="M61" s="407"/>
      <c r="N61" s="407"/>
      <c r="O61" s="407"/>
      <c r="P61" s="407"/>
      <c r="Q61" s="407"/>
      <c r="R61" s="407"/>
      <c r="S61" s="407"/>
      <c r="T61" s="408"/>
      <c r="U61" s="408"/>
      <c r="V61" s="408"/>
      <c r="W61" s="408"/>
      <c r="X61" s="409"/>
      <c r="Y61" s="113"/>
      <c r="Z61" s="51" t="str">
        <f t="shared" si="49"/>
        <v>Storage</v>
      </c>
      <c r="AA61" s="59">
        <f t="shared" si="47"/>
        <v>0</v>
      </c>
      <c r="AB61" s="59">
        <f t="shared" ref="AB61:AL61" si="53">IF(AB$9&gt;0,$T71/$T$7,0)</f>
        <v>0</v>
      </c>
      <c r="AC61" s="59">
        <f t="shared" si="53"/>
        <v>0</v>
      </c>
      <c r="AD61" s="59">
        <f t="shared" si="53"/>
        <v>0</v>
      </c>
      <c r="AE61" s="59">
        <f t="shared" si="53"/>
        <v>0</v>
      </c>
      <c r="AF61" s="59">
        <f t="shared" si="53"/>
        <v>0</v>
      </c>
      <c r="AG61" s="59">
        <f t="shared" si="53"/>
        <v>0</v>
      </c>
      <c r="AH61" s="59">
        <f t="shared" si="53"/>
        <v>0</v>
      </c>
      <c r="AI61" s="59">
        <f t="shared" si="53"/>
        <v>0</v>
      </c>
      <c r="AJ61" s="59">
        <f t="shared" si="53"/>
        <v>0</v>
      </c>
      <c r="AK61" s="59">
        <f t="shared" si="53"/>
        <v>0</v>
      </c>
      <c r="AL61" s="59">
        <f t="shared" si="53"/>
        <v>0</v>
      </c>
      <c r="AM61" s="52">
        <f t="shared" si="52"/>
        <v>0</v>
      </c>
      <c r="AN61" s="111"/>
      <c r="AO61" s="168" t="e">
        <f>AM57/AM$9</f>
        <v>#DIV/0!</v>
      </c>
    </row>
    <row r="62" spans="1:41" ht="15.75" customHeight="1" x14ac:dyDescent="0.3">
      <c r="A62" s="445"/>
      <c r="B62" s="44"/>
      <c r="C62" s="44"/>
      <c r="D62" s="44"/>
      <c r="E62" s="44"/>
      <c r="F62" s="44"/>
      <c r="G62" s="372" t="s">
        <v>47</v>
      </c>
      <c r="H62" s="372"/>
      <c r="I62" s="372"/>
      <c r="J62" s="372"/>
      <c r="K62" s="372"/>
      <c r="L62" s="372"/>
      <c r="M62" s="372"/>
      <c r="N62" s="372"/>
      <c r="O62" s="372"/>
      <c r="P62" s="372"/>
      <c r="Q62" s="372"/>
      <c r="R62" s="372"/>
      <c r="S62" s="372"/>
      <c r="T62" s="413"/>
      <c r="U62" s="413"/>
      <c r="V62" s="413"/>
      <c r="W62" s="413"/>
      <c r="X62" s="414"/>
      <c r="Y62" s="199"/>
      <c r="Z62" s="51" t="str">
        <f t="shared" si="49"/>
        <v>Loan payment</v>
      </c>
      <c r="AA62" s="59">
        <f t="shared" si="47"/>
        <v>0</v>
      </c>
      <c r="AB62" s="59">
        <f t="shared" ref="AB62:AL62" si="54">IF(AB$9&gt;0,$T72/$T$7,0)</f>
        <v>0</v>
      </c>
      <c r="AC62" s="59">
        <f t="shared" si="54"/>
        <v>0</v>
      </c>
      <c r="AD62" s="59">
        <f t="shared" si="54"/>
        <v>0</v>
      </c>
      <c r="AE62" s="59">
        <f t="shared" si="54"/>
        <v>0</v>
      </c>
      <c r="AF62" s="59">
        <f t="shared" si="54"/>
        <v>0</v>
      </c>
      <c r="AG62" s="59">
        <f t="shared" si="54"/>
        <v>0</v>
      </c>
      <c r="AH62" s="59">
        <f t="shared" si="54"/>
        <v>0</v>
      </c>
      <c r="AI62" s="59">
        <f t="shared" si="54"/>
        <v>0</v>
      </c>
      <c r="AJ62" s="59">
        <f t="shared" si="54"/>
        <v>0</v>
      </c>
      <c r="AK62" s="59">
        <f t="shared" si="54"/>
        <v>0</v>
      </c>
      <c r="AL62" s="59">
        <f t="shared" si="54"/>
        <v>0</v>
      </c>
      <c r="AM62" s="52">
        <f t="shared" si="52"/>
        <v>0</v>
      </c>
      <c r="AN62" s="111"/>
      <c r="AO62" s="168" t="e">
        <f>AM58/AM$9</f>
        <v>#DIV/0!</v>
      </c>
    </row>
    <row r="63" spans="1:41" ht="15.75" customHeight="1" x14ac:dyDescent="0.3">
      <c r="A63" s="445"/>
      <c r="B63" s="44"/>
      <c r="C63" s="44"/>
      <c r="D63" s="44"/>
      <c r="E63" s="44"/>
      <c r="F63" s="44"/>
      <c r="G63" s="372" t="s">
        <v>176</v>
      </c>
      <c r="H63" s="372"/>
      <c r="I63" s="372"/>
      <c r="J63" s="372"/>
      <c r="K63" s="372"/>
      <c r="L63" s="372"/>
      <c r="M63" s="372"/>
      <c r="N63" s="372"/>
      <c r="O63" s="372"/>
      <c r="P63" s="372"/>
      <c r="Q63" s="372"/>
      <c r="R63" s="372"/>
      <c r="S63" s="372"/>
      <c r="T63" s="413"/>
      <c r="U63" s="413"/>
      <c r="V63" s="413"/>
      <c r="W63" s="413"/>
      <c r="X63" s="414"/>
      <c r="Y63" s="199"/>
      <c r="Z63" s="51" t="str">
        <f t="shared" si="49"/>
        <v>Banking fees</v>
      </c>
      <c r="AA63" s="59">
        <f t="shared" si="47"/>
        <v>0</v>
      </c>
      <c r="AB63" s="59">
        <f t="shared" ref="AB63:AL63" si="55">IF(AB$9&gt;0,$T73/$T$7,0)</f>
        <v>0</v>
      </c>
      <c r="AC63" s="59">
        <f t="shared" si="55"/>
        <v>0</v>
      </c>
      <c r="AD63" s="59">
        <f t="shared" si="55"/>
        <v>0</v>
      </c>
      <c r="AE63" s="59">
        <f t="shared" si="55"/>
        <v>0</v>
      </c>
      <c r="AF63" s="59">
        <f t="shared" si="55"/>
        <v>0</v>
      </c>
      <c r="AG63" s="59">
        <f t="shared" si="55"/>
        <v>0</v>
      </c>
      <c r="AH63" s="59">
        <f t="shared" si="55"/>
        <v>0</v>
      </c>
      <c r="AI63" s="59">
        <f t="shared" si="55"/>
        <v>0</v>
      </c>
      <c r="AJ63" s="59">
        <f t="shared" si="55"/>
        <v>0</v>
      </c>
      <c r="AK63" s="59">
        <f t="shared" si="55"/>
        <v>0</v>
      </c>
      <c r="AL63" s="59">
        <f t="shared" si="55"/>
        <v>0</v>
      </c>
      <c r="AM63" s="52">
        <f t="shared" si="52"/>
        <v>0</v>
      </c>
      <c r="AN63" s="111"/>
      <c r="AO63" s="168"/>
    </row>
    <row r="64" spans="1:41" ht="15.75" customHeight="1" x14ac:dyDescent="0.3">
      <c r="A64" s="445"/>
      <c r="B64" s="44"/>
      <c r="C64" s="44"/>
      <c r="D64" s="44"/>
      <c r="E64" s="44"/>
      <c r="F64" s="44"/>
      <c r="G64" s="372" t="s">
        <v>177</v>
      </c>
      <c r="H64" s="372"/>
      <c r="I64" s="372"/>
      <c r="J64" s="372"/>
      <c r="K64" s="372"/>
      <c r="L64" s="372"/>
      <c r="M64" s="372"/>
      <c r="N64" s="372"/>
      <c r="O64" s="372"/>
      <c r="P64" s="372"/>
      <c r="Q64" s="372"/>
      <c r="R64" s="372"/>
      <c r="S64" s="372"/>
      <c r="T64" s="413"/>
      <c r="U64" s="413"/>
      <c r="V64" s="413"/>
      <c r="W64" s="413"/>
      <c r="X64" s="414"/>
      <c r="Y64" s="199"/>
      <c r="Z64" s="51" t="str">
        <f t="shared" si="49"/>
        <v>Subscriptions(POS, loyalty, CC process)</v>
      </c>
      <c r="AA64" s="59">
        <f t="shared" si="47"/>
        <v>0</v>
      </c>
      <c r="AB64" s="59">
        <f t="shared" ref="AB64:AL64" si="56">IF(AB$9&gt;0,$T74/$T$7,0)</f>
        <v>0</v>
      </c>
      <c r="AC64" s="59">
        <f t="shared" si="56"/>
        <v>0</v>
      </c>
      <c r="AD64" s="59">
        <f t="shared" si="56"/>
        <v>0</v>
      </c>
      <c r="AE64" s="59">
        <f t="shared" si="56"/>
        <v>0</v>
      </c>
      <c r="AF64" s="59">
        <f t="shared" si="56"/>
        <v>0</v>
      </c>
      <c r="AG64" s="59">
        <f t="shared" si="56"/>
        <v>0</v>
      </c>
      <c r="AH64" s="59">
        <f t="shared" si="56"/>
        <v>0</v>
      </c>
      <c r="AI64" s="59">
        <f t="shared" si="56"/>
        <v>0</v>
      </c>
      <c r="AJ64" s="59">
        <f t="shared" si="56"/>
        <v>0</v>
      </c>
      <c r="AK64" s="59">
        <f t="shared" si="56"/>
        <v>0</v>
      </c>
      <c r="AL64" s="59">
        <f t="shared" si="56"/>
        <v>0</v>
      </c>
      <c r="AM64" s="52">
        <f t="shared" si="52"/>
        <v>0</v>
      </c>
      <c r="AN64" s="111"/>
      <c r="AO64" s="168"/>
    </row>
    <row r="65" spans="1:41" ht="15.75" customHeight="1" x14ac:dyDescent="0.3">
      <c r="A65" s="445"/>
      <c r="B65" s="44"/>
      <c r="C65" s="44"/>
      <c r="D65" s="44"/>
      <c r="E65" s="44"/>
      <c r="F65" s="44"/>
      <c r="G65" s="372" t="s">
        <v>123</v>
      </c>
      <c r="H65" s="372"/>
      <c r="I65" s="372"/>
      <c r="J65" s="372"/>
      <c r="K65" s="372"/>
      <c r="L65" s="372"/>
      <c r="M65" s="372"/>
      <c r="N65" s="372"/>
      <c r="O65" s="372"/>
      <c r="P65" s="372"/>
      <c r="Q65" s="372"/>
      <c r="R65" s="372"/>
      <c r="S65" s="372"/>
      <c r="T65" s="413"/>
      <c r="U65" s="413"/>
      <c r="V65" s="413"/>
      <c r="W65" s="413"/>
      <c r="X65" s="414"/>
      <c r="Y65" s="199"/>
      <c r="Z65" s="51" t="str">
        <f t="shared" si="49"/>
        <v>Equipment Lease</v>
      </c>
      <c r="AA65" s="59">
        <f t="shared" si="47"/>
        <v>0</v>
      </c>
      <c r="AB65" s="59">
        <f t="shared" ref="AB65:AL65" si="57">IF(AB$9&gt;0,$T75/$T$7,0)</f>
        <v>0</v>
      </c>
      <c r="AC65" s="59">
        <f t="shared" si="57"/>
        <v>0</v>
      </c>
      <c r="AD65" s="59">
        <f t="shared" si="57"/>
        <v>0</v>
      </c>
      <c r="AE65" s="59">
        <f t="shared" si="57"/>
        <v>0</v>
      </c>
      <c r="AF65" s="59">
        <f t="shared" si="57"/>
        <v>0</v>
      </c>
      <c r="AG65" s="59">
        <f t="shared" si="57"/>
        <v>0</v>
      </c>
      <c r="AH65" s="59">
        <f t="shared" si="57"/>
        <v>0</v>
      </c>
      <c r="AI65" s="59">
        <f t="shared" si="57"/>
        <v>0</v>
      </c>
      <c r="AJ65" s="59">
        <f t="shared" si="57"/>
        <v>0</v>
      </c>
      <c r="AK65" s="59">
        <f t="shared" si="57"/>
        <v>0</v>
      </c>
      <c r="AL65" s="59">
        <f t="shared" si="57"/>
        <v>0</v>
      </c>
      <c r="AM65" s="52">
        <f t="shared" si="52"/>
        <v>0</v>
      </c>
      <c r="AN65" s="111"/>
      <c r="AO65" s="168"/>
    </row>
    <row r="66" spans="1:41" ht="15.75" customHeight="1" thickBot="1" x14ac:dyDescent="0.35">
      <c r="A66" s="446"/>
      <c r="B66" s="138"/>
      <c r="C66" s="138"/>
      <c r="D66" s="138"/>
      <c r="E66" s="138"/>
      <c r="F66" s="138"/>
      <c r="G66" s="388" t="s">
        <v>96</v>
      </c>
      <c r="H66" s="388"/>
      <c r="I66" s="388"/>
      <c r="J66" s="388"/>
      <c r="K66" s="388"/>
      <c r="L66" s="388"/>
      <c r="M66" s="388"/>
      <c r="N66" s="388"/>
      <c r="O66" s="388"/>
      <c r="P66" s="388"/>
      <c r="Q66" s="388"/>
      <c r="R66" s="388"/>
      <c r="S66" s="388"/>
      <c r="T66" s="424"/>
      <c r="U66" s="424"/>
      <c r="V66" s="424"/>
      <c r="W66" s="424"/>
      <c r="X66" s="425"/>
      <c r="Y66" s="199"/>
      <c r="Z66" s="51" t="str">
        <f t="shared" si="49"/>
        <v>Other payments</v>
      </c>
      <c r="AA66" s="59">
        <f t="shared" si="47"/>
        <v>0</v>
      </c>
      <c r="AB66" s="59">
        <f t="shared" ref="AB66:AL66" si="58">IF(AB$9&gt;0,$T76/$T$7,0)</f>
        <v>0</v>
      </c>
      <c r="AC66" s="59">
        <f t="shared" si="58"/>
        <v>0</v>
      </c>
      <c r="AD66" s="59">
        <f t="shared" si="58"/>
        <v>0</v>
      </c>
      <c r="AE66" s="59">
        <f t="shared" si="58"/>
        <v>0</v>
      </c>
      <c r="AF66" s="59">
        <f t="shared" si="58"/>
        <v>0</v>
      </c>
      <c r="AG66" s="59">
        <f t="shared" si="58"/>
        <v>0</v>
      </c>
      <c r="AH66" s="59">
        <f t="shared" si="58"/>
        <v>0</v>
      </c>
      <c r="AI66" s="59">
        <f t="shared" si="58"/>
        <v>0</v>
      </c>
      <c r="AJ66" s="59">
        <f t="shared" si="58"/>
        <v>0</v>
      </c>
      <c r="AK66" s="59">
        <f t="shared" si="58"/>
        <v>0</v>
      </c>
      <c r="AL66" s="59">
        <f t="shared" si="58"/>
        <v>0</v>
      </c>
      <c r="AM66" s="52">
        <f t="shared" si="52"/>
        <v>0</v>
      </c>
      <c r="AN66" s="111"/>
      <c r="AO66" s="168"/>
    </row>
    <row r="67" spans="1:41" ht="15.75" customHeight="1" x14ac:dyDescent="0.3">
      <c r="A67" s="450" t="s">
        <v>178</v>
      </c>
      <c r="B67" s="137"/>
      <c r="C67" s="137"/>
      <c r="D67" s="137"/>
      <c r="E67" s="407" t="s">
        <v>72</v>
      </c>
      <c r="F67" s="407"/>
      <c r="G67" s="407"/>
      <c r="H67" s="407"/>
      <c r="I67" s="407"/>
      <c r="J67" s="407"/>
      <c r="K67" s="407"/>
      <c r="L67" s="407"/>
      <c r="M67" s="407"/>
      <c r="N67" s="407"/>
      <c r="O67" s="407"/>
      <c r="P67" s="407"/>
      <c r="Q67" s="407"/>
      <c r="R67" s="407"/>
      <c r="S67" s="407"/>
      <c r="T67" s="453"/>
      <c r="U67" s="453"/>
      <c r="V67" s="453"/>
      <c r="W67" s="453"/>
      <c r="X67" s="454"/>
      <c r="Y67" s="162"/>
      <c r="Z67" s="51" t="str">
        <f t="shared" si="49"/>
        <v>Other payments</v>
      </c>
      <c r="AA67" s="59">
        <f t="shared" si="47"/>
        <v>0</v>
      </c>
      <c r="AB67" s="59">
        <f t="shared" ref="AB67:AL67" si="59">IF(AB$9&gt;0,$T77/$T$7,0)</f>
        <v>0</v>
      </c>
      <c r="AC67" s="59">
        <f t="shared" si="59"/>
        <v>0</v>
      </c>
      <c r="AD67" s="59">
        <f t="shared" si="59"/>
        <v>0</v>
      </c>
      <c r="AE67" s="59">
        <f t="shared" si="59"/>
        <v>0</v>
      </c>
      <c r="AF67" s="59">
        <f t="shared" si="59"/>
        <v>0</v>
      </c>
      <c r="AG67" s="59">
        <f t="shared" si="59"/>
        <v>0</v>
      </c>
      <c r="AH67" s="59">
        <f t="shared" si="59"/>
        <v>0</v>
      </c>
      <c r="AI67" s="59">
        <f t="shared" si="59"/>
        <v>0</v>
      </c>
      <c r="AJ67" s="59">
        <f t="shared" si="59"/>
        <v>0</v>
      </c>
      <c r="AK67" s="59">
        <f t="shared" si="59"/>
        <v>0</v>
      </c>
      <c r="AL67" s="59">
        <f t="shared" si="59"/>
        <v>0</v>
      </c>
      <c r="AM67" s="52">
        <f t="shared" si="52"/>
        <v>0</v>
      </c>
      <c r="AN67" s="111"/>
      <c r="AO67" s="168"/>
    </row>
    <row r="68" spans="1:41" ht="15.75" customHeight="1" x14ac:dyDescent="0.3">
      <c r="A68" s="451"/>
      <c r="B68" s="44"/>
      <c r="C68" s="44"/>
      <c r="D68" s="44"/>
      <c r="E68" s="44"/>
      <c r="F68" s="44"/>
      <c r="G68" s="372" t="s">
        <v>66</v>
      </c>
      <c r="H68" s="372"/>
      <c r="I68" s="372"/>
      <c r="J68" s="372"/>
      <c r="K68" s="372"/>
      <c r="L68" s="372"/>
      <c r="M68" s="372"/>
      <c r="N68" s="372"/>
      <c r="O68" s="372"/>
      <c r="P68" s="372"/>
      <c r="Q68" s="372"/>
      <c r="R68" s="372"/>
      <c r="S68" s="372"/>
      <c r="T68" s="413"/>
      <c r="U68" s="413"/>
      <c r="V68" s="413"/>
      <c r="W68" s="413"/>
      <c r="X68" s="414"/>
      <c r="Y68" s="199"/>
      <c r="Z68" s="51" t="str">
        <f t="shared" si="49"/>
        <v>Other payments</v>
      </c>
      <c r="AA68" s="59">
        <f t="shared" si="47"/>
        <v>0</v>
      </c>
      <c r="AB68" s="59">
        <f t="shared" ref="AB68:AL68" si="60">IF(AB$9&gt;0,$T78/$T$7,0)</f>
        <v>0</v>
      </c>
      <c r="AC68" s="59">
        <f t="shared" si="60"/>
        <v>0</v>
      </c>
      <c r="AD68" s="59">
        <f t="shared" si="60"/>
        <v>0</v>
      </c>
      <c r="AE68" s="59">
        <f t="shared" si="60"/>
        <v>0</v>
      </c>
      <c r="AF68" s="59">
        <f t="shared" si="60"/>
        <v>0</v>
      </c>
      <c r="AG68" s="59">
        <f t="shared" si="60"/>
        <v>0</v>
      </c>
      <c r="AH68" s="59">
        <f t="shared" si="60"/>
        <v>0</v>
      </c>
      <c r="AI68" s="59">
        <f t="shared" si="60"/>
        <v>0</v>
      </c>
      <c r="AJ68" s="59">
        <f t="shared" si="60"/>
        <v>0</v>
      </c>
      <c r="AK68" s="59">
        <f t="shared" si="60"/>
        <v>0</v>
      </c>
      <c r="AL68" s="59">
        <f t="shared" si="60"/>
        <v>0</v>
      </c>
      <c r="AM68" s="52">
        <f t="shared" si="52"/>
        <v>0</v>
      </c>
      <c r="AN68" s="111"/>
      <c r="AO68" s="168"/>
    </row>
    <row r="69" spans="1:41" ht="15.75" customHeight="1" x14ac:dyDescent="0.3">
      <c r="A69" s="451"/>
      <c r="B69" s="44"/>
      <c r="C69" s="44"/>
      <c r="D69" s="44"/>
      <c r="E69" s="44"/>
      <c r="F69" s="44"/>
      <c r="G69" s="372" t="s">
        <v>67</v>
      </c>
      <c r="H69" s="372"/>
      <c r="I69" s="372"/>
      <c r="J69" s="372"/>
      <c r="K69" s="372"/>
      <c r="L69" s="372"/>
      <c r="M69" s="372"/>
      <c r="N69" s="372"/>
      <c r="O69" s="372"/>
      <c r="P69" s="372"/>
      <c r="Q69" s="372"/>
      <c r="R69" s="372"/>
      <c r="S69" s="372"/>
      <c r="T69" s="413"/>
      <c r="U69" s="413"/>
      <c r="V69" s="413"/>
      <c r="W69" s="413"/>
      <c r="X69" s="414"/>
      <c r="Y69" s="199"/>
      <c r="Z69" s="61" t="s">
        <v>74</v>
      </c>
      <c r="AA69" s="48"/>
      <c r="AB69" s="48"/>
      <c r="AC69" s="48"/>
      <c r="AD69" s="48"/>
      <c r="AE69" s="48"/>
      <c r="AF69" s="48"/>
      <c r="AG69" s="48"/>
      <c r="AH69" s="48"/>
      <c r="AI69" s="48"/>
      <c r="AJ69" s="48"/>
      <c r="AK69" s="48"/>
      <c r="AL69" s="48"/>
      <c r="AM69" s="52"/>
      <c r="AN69" s="111"/>
      <c r="AO69" s="168" t="e">
        <f>AM59/AM$9</f>
        <v>#DIV/0!</v>
      </c>
    </row>
    <row r="70" spans="1:41" ht="15.75" customHeight="1" x14ac:dyDescent="0.3">
      <c r="A70" s="451"/>
      <c r="B70" s="44"/>
      <c r="C70" s="44"/>
      <c r="D70" s="44"/>
      <c r="E70" s="44"/>
      <c r="F70" s="44"/>
      <c r="G70" s="372" t="s">
        <v>44</v>
      </c>
      <c r="H70" s="372"/>
      <c r="I70" s="372"/>
      <c r="J70" s="372"/>
      <c r="K70" s="372"/>
      <c r="L70" s="372"/>
      <c r="M70" s="372"/>
      <c r="N70" s="372"/>
      <c r="O70" s="372"/>
      <c r="P70" s="372"/>
      <c r="Q70" s="372"/>
      <c r="R70" s="372"/>
      <c r="S70" s="372"/>
      <c r="T70" s="413"/>
      <c r="U70" s="413"/>
      <c r="V70" s="413"/>
      <c r="W70" s="413"/>
      <c r="X70" s="414"/>
      <c r="Y70" s="199"/>
      <c r="Z70" s="51" t="str">
        <f>G89</f>
        <v>Tow Vehicle Maintence</v>
      </c>
      <c r="AA70" s="59">
        <f>IF(AA$9&gt;0,AA$9*$T89,0)</f>
        <v>0</v>
      </c>
      <c r="AB70" s="59">
        <f t="shared" ref="AB70:AL70" si="61">IF(AB$9&gt;0,AB$9*$T89,0)</f>
        <v>0</v>
      </c>
      <c r="AC70" s="59">
        <f t="shared" si="61"/>
        <v>0</v>
      </c>
      <c r="AD70" s="59">
        <f t="shared" si="61"/>
        <v>0</v>
      </c>
      <c r="AE70" s="59">
        <f t="shared" si="61"/>
        <v>0</v>
      </c>
      <c r="AF70" s="59">
        <f t="shared" si="61"/>
        <v>0</v>
      </c>
      <c r="AG70" s="59">
        <f t="shared" si="61"/>
        <v>0</v>
      </c>
      <c r="AH70" s="59">
        <f t="shared" si="61"/>
        <v>0</v>
      </c>
      <c r="AI70" s="59">
        <f t="shared" si="61"/>
        <v>0</v>
      </c>
      <c r="AJ70" s="59">
        <f t="shared" si="61"/>
        <v>0</v>
      </c>
      <c r="AK70" s="59">
        <f t="shared" si="61"/>
        <v>0</v>
      </c>
      <c r="AL70" s="59">
        <f t="shared" si="61"/>
        <v>0</v>
      </c>
      <c r="AM70" s="52">
        <f>SUM(AA70:AL70)</f>
        <v>0</v>
      </c>
      <c r="AN70" s="111"/>
      <c r="AO70" s="168" t="e">
        <f>AM60/AM$9</f>
        <v>#DIV/0!</v>
      </c>
    </row>
    <row r="71" spans="1:41" ht="15.75" customHeight="1" x14ac:dyDescent="0.3">
      <c r="A71" s="451"/>
      <c r="B71" s="44"/>
      <c r="C71" s="44"/>
      <c r="D71" s="44"/>
      <c r="E71" s="44"/>
      <c r="F71" s="44"/>
      <c r="G71" s="372" t="s">
        <v>42</v>
      </c>
      <c r="H71" s="372"/>
      <c r="I71" s="372"/>
      <c r="J71" s="372"/>
      <c r="K71" s="372"/>
      <c r="L71" s="372"/>
      <c r="M71" s="372"/>
      <c r="N71" s="372"/>
      <c r="O71" s="372"/>
      <c r="P71" s="372"/>
      <c r="Q71" s="372"/>
      <c r="R71" s="372"/>
      <c r="S71" s="372"/>
      <c r="T71" s="413"/>
      <c r="U71" s="413"/>
      <c r="V71" s="413"/>
      <c r="W71" s="413"/>
      <c r="X71" s="414"/>
      <c r="Y71" s="199"/>
      <c r="Z71" s="51" t="str">
        <f t="shared" ref="Z71:Z72" si="62">G90</f>
        <v>Trailer Maintenance</v>
      </c>
      <c r="AA71" s="59">
        <f t="shared" ref="AA71:AL74" si="63">IF(AA$9&gt;0,AA$9*$T90,0)</f>
        <v>0</v>
      </c>
      <c r="AB71" s="59">
        <f t="shared" si="63"/>
        <v>0</v>
      </c>
      <c r="AC71" s="59">
        <f t="shared" si="63"/>
        <v>0</v>
      </c>
      <c r="AD71" s="59">
        <f t="shared" si="63"/>
        <v>0</v>
      </c>
      <c r="AE71" s="59">
        <f t="shared" si="63"/>
        <v>0</v>
      </c>
      <c r="AF71" s="59">
        <f t="shared" si="63"/>
        <v>0</v>
      </c>
      <c r="AG71" s="59">
        <f t="shared" si="63"/>
        <v>0</v>
      </c>
      <c r="AH71" s="59">
        <f t="shared" si="63"/>
        <v>0</v>
      </c>
      <c r="AI71" s="59">
        <f t="shared" si="63"/>
        <v>0</v>
      </c>
      <c r="AJ71" s="59">
        <f t="shared" si="63"/>
        <v>0</v>
      </c>
      <c r="AK71" s="59">
        <f t="shared" si="63"/>
        <v>0</v>
      </c>
      <c r="AL71" s="59">
        <f t="shared" si="63"/>
        <v>0</v>
      </c>
      <c r="AM71" s="52">
        <f t="shared" ref="AM71:AM72" si="64">SUM(AA71:AL71)</f>
        <v>0</v>
      </c>
      <c r="AN71" s="111"/>
      <c r="AO71" s="168" t="e">
        <f>AM61/AM$9</f>
        <v>#DIV/0!</v>
      </c>
    </row>
    <row r="72" spans="1:41" ht="16.5" customHeight="1" x14ac:dyDescent="0.3">
      <c r="A72" s="451"/>
      <c r="B72" s="44"/>
      <c r="C72" s="44"/>
      <c r="D72" s="44"/>
      <c r="E72" s="44"/>
      <c r="F72" s="44"/>
      <c r="G72" s="372" t="s">
        <v>73</v>
      </c>
      <c r="H72" s="372"/>
      <c r="I72" s="372"/>
      <c r="J72" s="372"/>
      <c r="K72" s="372"/>
      <c r="L72" s="372"/>
      <c r="M72" s="372"/>
      <c r="N72" s="372"/>
      <c r="O72" s="372"/>
      <c r="P72" s="372"/>
      <c r="Q72" s="372"/>
      <c r="R72" s="372"/>
      <c r="S72" s="372"/>
      <c r="T72" s="413"/>
      <c r="U72" s="413"/>
      <c r="V72" s="413"/>
      <c r="W72" s="413"/>
      <c r="X72" s="414"/>
      <c r="Y72" s="199"/>
      <c r="Z72" s="51" t="str">
        <f t="shared" si="62"/>
        <v>Equipment Repair &amp; Maintenance</v>
      </c>
      <c r="AA72" s="59">
        <f t="shared" si="63"/>
        <v>0</v>
      </c>
      <c r="AB72" s="59">
        <f t="shared" si="63"/>
        <v>0</v>
      </c>
      <c r="AC72" s="59">
        <f t="shared" si="63"/>
        <v>0</v>
      </c>
      <c r="AD72" s="59">
        <f t="shared" si="63"/>
        <v>0</v>
      </c>
      <c r="AE72" s="59">
        <f t="shared" si="63"/>
        <v>0</v>
      </c>
      <c r="AF72" s="59">
        <f t="shared" si="63"/>
        <v>0</v>
      </c>
      <c r="AG72" s="59">
        <f t="shared" si="63"/>
        <v>0</v>
      </c>
      <c r="AH72" s="59">
        <f t="shared" si="63"/>
        <v>0</v>
      </c>
      <c r="AI72" s="59">
        <f t="shared" si="63"/>
        <v>0</v>
      </c>
      <c r="AJ72" s="59">
        <f t="shared" si="63"/>
        <v>0</v>
      </c>
      <c r="AK72" s="59">
        <f t="shared" si="63"/>
        <v>0</v>
      </c>
      <c r="AL72" s="59">
        <f t="shared" si="63"/>
        <v>0</v>
      </c>
      <c r="AM72" s="52">
        <f t="shared" si="64"/>
        <v>0</v>
      </c>
      <c r="AN72" s="111"/>
      <c r="AO72" s="168" t="e">
        <f>AM62/AM$9</f>
        <v>#DIV/0!</v>
      </c>
    </row>
    <row r="73" spans="1:41" x14ac:dyDescent="0.3">
      <c r="A73" s="451"/>
      <c r="B73" s="44"/>
      <c r="C73" s="44"/>
      <c r="D73" s="44"/>
      <c r="E73" s="44"/>
      <c r="F73" s="44"/>
      <c r="G73" s="372" t="s">
        <v>179</v>
      </c>
      <c r="H73" s="372"/>
      <c r="I73" s="372"/>
      <c r="J73" s="372"/>
      <c r="K73" s="372"/>
      <c r="L73" s="372"/>
      <c r="M73" s="372"/>
      <c r="N73" s="372"/>
      <c r="O73" s="372"/>
      <c r="P73" s="372"/>
      <c r="Q73" s="372"/>
      <c r="R73" s="372"/>
      <c r="S73" s="372"/>
      <c r="T73" s="413"/>
      <c r="U73" s="413"/>
      <c r="V73" s="413"/>
      <c r="W73" s="413"/>
      <c r="X73" s="414"/>
      <c r="Y73" s="199"/>
      <c r="Z73" s="61" t="s">
        <v>78</v>
      </c>
      <c r="AA73" s="48"/>
      <c r="AB73" s="48"/>
      <c r="AC73" s="48"/>
      <c r="AD73" s="48"/>
      <c r="AE73" s="48"/>
      <c r="AF73" s="48"/>
      <c r="AG73" s="48"/>
      <c r="AH73" s="48"/>
      <c r="AI73" s="48"/>
      <c r="AJ73" s="48"/>
      <c r="AK73" s="48"/>
      <c r="AL73" s="48"/>
      <c r="AM73" s="52"/>
      <c r="AN73" s="111"/>
      <c r="AO73" s="168" t="e">
        <f t="shared" ref="AO73:AO82" si="65">AM69/AM$9</f>
        <v>#DIV/0!</v>
      </c>
    </row>
    <row r="74" spans="1:41" x14ac:dyDescent="0.3">
      <c r="A74" s="451"/>
      <c r="B74" s="44"/>
      <c r="C74" s="44"/>
      <c r="D74" s="44"/>
      <c r="E74" s="44"/>
      <c r="F74" s="44"/>
      <c r="G74" s="372" t="s">
        <v>180</v>
      </c>
      <c r="H74" s="372"/>
      <c r="I74" s="372"/>
      <c r="J74" s="372"/>
      <c r="K74" s="372"/>
      <c r="L74" s="372"/>
      <c r="M74" s="372"/>
      <c r="N74" s="372"/>
      <c r="O74" s="372"/>
      <c r="P74" s="372"/>
      <c r="Q74" s="372"/>
      <c r="R74" s="372"/>
      <c r="S74" s="372"/>
      <c r="T74" s="413"/>
      <c r="U74" s="413"/>
      <c r="V74" s="413"/>
      <c r="W74" s="413"/>
      <c r="X74" s="414"/>
      <c r="Y74" s="199"/>
      <c r="Z74" s="51" t="str">
        <f>G93</f>
        <v>Cleaning Supplies</v>
      </c>
      <c r="AA74" s="59">
        <f t="shared" si="63"/>
        <v>0</v>
      </c>
      <c r="AB74" s="59">
        <f t="shared" si="63"/>
        <v>0</v>
      </c>
      <c r="AC74" s="59">
        <f t="shared" si="63"/>
        <v>0</v>
      </c>
      <c r="AD74" s="59">
        <f t="shared" si="63"/>
        <v>0</v>
      </c>
      <c r="AE74" s="59">
        <f t="shared" si="63"/>
        <v>0</v>
      </c>
      <c r="AF74" s="59">
        <f t="shared" si="63"/>
        <v>0</v>
      </c>
      <c r="AG74" s="59">
        <f t="shared" si="63"/>
        <v>0</v>
      </c>
      <c r="AH74" s="59">
        <f t="shared" si="63"/>
        <v>0</v>
      </c>
      <c r="AI74" s="59">
        <f t="shared" si="63"/>
        <v>0</v>
      </c>
      <c r="AJ74" s="59">
        <f t="shared" si="63"/>
        <v>0</v>
      </c>
      <c r="AK74" s="59">
        <f t="shared" si="63"/>
        <v>0</v>
      </c>
      <c r="AL74" s="59">
        <f t="shared" si="63"/>
        <v>0</v>
      </c>
      <c r="AM74" s="52">
        <f>SUM(AA74:AL74)</f>
        <v>0</v>
      </c>
      <c r="AN74" s="111"/>
      <c r="AO74" s="168" t="e">
        <f t="shared" si="65"/>
        <v>#DIV/0!</v>
      </c>
    </row>
    <row r="75" spans="1:41" x14ac:dyDescent="0.3">
      <c r="A75" s="451"/>
      <c r="B75" s="44"/>
      <c r="C75" s="44"/>
      <c r="D75" s="44"/>
      <c r="E75" s="44"/>
      <c r="F75" s="44"/>
      <c r="G75" s="372" t="s">
        <v>81</v>
      </c>
      <c r="H75" s="372"/>
      <c r="I75" s="372"/>
      <c r="J75" s="372"/>
      <c r="K75" s="372"/>
      <c r="L75" s="372"/>
      <c r="M75" s="372"/>
      <c r="N75" s="372"/>
      <c r="O75" s="372"/>
      <c r="P75" s="372"/>
      <c r="Q75" s="372"/>
      <c r="R75" s="372"/>
      <c r="S75" s="372"/>
      <c r="T75" s="413"/>
      <c r="U75" s="413"/>
      <c r="V75" s="413"/>
      <c r="W75" s="413"/>
      <c r="X75" s="414"/>
      <c r="Y75" s="199"/>
      <c r="Z75" s="51" t="str">
        <f t="shared" ref="Z75:Z78" si="66">G94</f>
        <v>Office Supplies</v>
      </c>
      <c r="AA75" s="59">
        <f t="shared" ref="AA75:AL75" si="67">IF(AA$9&gt;0,AA$9*$T94,0)</f>
        <v>0</v>
      </c>
      <c r="AB75" s="59">
        <f t="shared" si="67"/>
        <v>0</v>
      </c>
      <c r="AC75" s="59">
        <f t="shared" si="67"/>
        <v>0</v>
      </c>
      <c r="AD75" s="59">
        <f t="shared" si="67"/>
        <v>0</v>
      </c>
      <c r="AE75" s="59">
        <f t="shared" si="67"/>
        <v>0</v>
      </c>
      <c r="AF75" s="59">
        <f t="shared" si="67"/>
        <v>0</v>
      </c>
      <c r="AG75" s="59">
        <f t="shared" si="67"/>
        <v>0</v>
      </c>
      <c r="AH75" s="59">
        <f t="shared" si="67"/>
        <v>0</v>
      </c>
      <c r="AI75" s="59">
        <f t="shared" si="67"/>
        <v>0</v>
      </c>
      <c r="AJ75" s="59">
        <f t="shared" si="67"/>
        <v>0</v>
      </c>
      <c r="AK75" s="59">
        <f t="shared" si="67"/>
        <v>0</v>
      </c>
      <c r="AL75" s="59">
        <f t="shared" si="67"/>
        <v>0</v>
      </c>
      <c r="AM75" s="52">
        <f t="shared" ref="AM75:AM77" si="68">SUM(AA75:AL75)</f>
        <v>0</v>
      </c>
      <c r="AN75" s="111"/>
      <c r="AO75" s="168" t="e">
        <f t="shared" si="65"/>
        <v>#DIV/0!</v>
      </c>
    </row>
    <row r="76" spans="1:41" x14ac:dyDescent="0.3">
      <c r="A76" s="451"/>
      <c r="B76" s="44"/>
      <c r="C76" s="44"/>
      <c r="D76" s="44"/>
      <c r="E76" s="44"/>
      <c r="F76" s="44"/>
      <c r="G76" s="372" t="s">
        <v>181</v>
      </c>
      <c r="H76" s="372"/>
      <c r="I76" s="372"/>
      <c r="J76" s="372"/>
      <c r="K76" s="372"/>
      <c r="L76" s="372"/>
      <c r="M76" s="372"/>
      <c r="N76" s="372"/>
      <c r="O76" s="372"/>
      <c r="P76" s="372"/>
      <c r="Q76" s="372"/>
      <c r="R76" s="372"/>
      <c r="S76" s="372"/>
      <c r="T76" s="413"/>
      <c r="U76" s="413"/>
      <c r="V76" s="413"/>
      <c r="W76" s="413"/>
      <c r="X76" s="414"/>
      <c r="Y76" s="199"/>
      <c r="Z76" s="51" t="str">
        <f t="shared" si="66"/>
        <v>Other Variable budget</v>
      </c>
      <c r="AA76" s="59">
        <f t="shared" ref="AA76:AL76" si="69">IF(AA$9&gt;0,AA$9*$T95,0)</f>
        <v>0</v>
      </c>
      <c r="AB76" s="59">
        <f t="shared" si="69"/>
        <v>0</v>
      </c>
      <c r="AC76" s="59">
        <f t="shared" si="69"/>
        <v>0</v>
      </c>
      <c r="AD76" s="59">
        <f t="shared" si="69"/>
        <v>0</v>
      </c>
      <c r="AE76" s="59">
        <f t="shared" si="69"/>
        <v>0</v>
      </c>
      <c r="AF76" s="59">
        <f t="shared" si="69"/>
        <v>0</v>
      </c>
      <c r="AG76" s="59">
        <f t="shared" si="69"/>
        <v>0</v>
      </c>
      <c r="AH76" s="59">
        <f t="shared" si="69"/>
        <v>0</v>
      </c>
      <c r="AI76" s="59">
        <f t="shared" si="69"/>
        <v>0</v>
      </c>
      <c r="AJ76" s="59">
        <f t="shared" si="69"/>
        <v>0</v>
      </c>
      <c r="AK76" s="59">
        <f t="shared" si="69"/>
        <v>0</v>
      </c>
      <c r="AL76" s="59">
        <f t="shared" si="69"/>
        <v>0</v>
      </c>
      <c r="AM76" s="52">
        <f t="shared" si="68"/>
        <v>0</v>
      </c>
      <c r="AN76" s="111"/>
      <c r="AO76" s="168" t="e">
        <f t="shared" si="65"/>
        <v>#DIV/0!</v>
      </c>
    </row>
    <row r="77" spans="1:41" x14ac:dyDescent="0.3">
      <c r="A77" s="451"/>
      <c r="B77" s="44"/>
      <c r="C77" s="44"/>
      <c r="D77" s="44"/>
      <c r="E77" s="44"/>
      <c r="F77" s="44"/>
      <c r="G77" s="372" t="s">
        <v>181</v>
      </c>
      <c r="H77" s="372"/>
      <c r="I77" s="372"/>
      <c r="J77" s="372"/>
      <c r="K77" s="372"/>
      <c r="L77" s="372"/>
      <c r="M77" s="372"/>
      <c r="N77" s="372"/>
      <c r="O77" s="372"/>
      <c r="P77" s="372"/>
      <c r="Q77" s="372"/>
      <c r="R77" s="372"/>
      <c r="S77" s="372"/>
      <c r="T77" s="413"/>
      <c r="U77" s="413"/>
      <c r="V77" s="413"/>
      <c r="W77" s="413"/>
      <c r="X77" s="414"/>
      <c r="Y77" s="199"/>
      <c r="Z77" s="51" t="str">
        <f t="shared" si="66"/>
        <v>Other Variable budget</v>
      </c>
      <c r="AA77" s="59">
        <f t="shared" ref="AA77:AL77" si="70">IF(AA$9&gt;0,AA$9*$T96,0)</f>
        <v>0</v>
      </c>
      <c r="AB77" s="59">
        <f t="shared" si="70"/>
        <v>0</v>
      </c>
      <c r="AC77" s="59">
        <f t="shared" si="70"/>
        <v>0</v>
      </c>
      <c r="AD77" s="59">
        <f t="shared" si="70"/>
        <v>0</v>
      </c>
      <c r="AE77" s="59">
        <f t="shared" si="70"/>
        <v>0</v>
      </c>
      <c r="AF77" s="59">
        <f t="shared" si="70"/>
        <v>0</v>
      </c>
      <c r="AG77" s="59">
        <f t="shared" si="70"/>
        <v>0</v>
      </c>
      <c r="AH77" s="59">
        <f t="shared" si="70"/>
        <v>0</v>
      </c>
      <c r="AI77" s="59">
        <f t="shared" si="70"/>
        <v>0</v>
      </c>
      <c r="AJ77" s="59">
        <f t="shared" si="70"/>
        <v>0</v>
      </c>
      <c r="AK77" s="59">
        <f t="shared" si="70"/>
        <v>0</v>
      </c>
      <c r="AL77" s="59">
        <f t="shared" si="70"/>
        <v>0</v>
      </c>
      <c r="AM77" s="52">
        <f t="shared" si="68"/>
        <v>0</v>
      </c>
      <c r="AN77" s="111"/>
      <c r="AO77" s="168" t="e">
        <f t="shared" si="65"/>
        <v>#DIV/0!</v>
      </c>
    </row>
    <row r="78" spans="1:41" ht="16.2" thickBot="1" x14ac:dyDescent="0.35">
      <c r="A78" s="452"/>
      <c r="B78" s="138"/>
      <c r="C78" s="138"/>
      <c r="D78" s="138"/>
      <c r="E78" s="138"/>
      <c r="F78" s="138"/>
      <c r="G78" s="388" t="s">
        <v>181</v>
      </c>
      <c r="H78" s="388"/>
      <c r="I78" s="388"/>
      <c r="J78" s="388"/>
      <c r="K78" s="388"/>
      <c r="L78" s="388"/>
      <c r="M78" s="388"/>
      <c r="N78" s="388"/>
      <c r="O78" s="388"/>
      <c r="P78" s="388"/>
      <c r="Q78" s="388"/>
      <c r="R78" s="388"/>
      <c r="S78" s="388"/>
      <c r="T78" s="424"/>
      <c r="U78" s="424"/>
      <c r="V78" s="424"/>
      <c r="W78" s="424"/>
      <c r="X78" s="425"/>
      <c r="Y78" s="199"/>
      <c r="Z78" s="51" t="str">
        <f t="shared" si="66"/>
        <v>Other Variable budget</v>
      </c>
      <c r="AA78" s="59">
        <f t="shared" ref="AA78:AL78" si="71">IF(AA$9&gt;0,AA$9*$T97,0)</f>
        <v>0</v>
      </c>
      <c r="AB78" s="59">
        <f t="shared" si="71"/>
        <v>0</v>
      </c>
      <c r="AC78" s="59">
        <f t="shared" si="71"/>
        <v>0</v>
      </c>
      <c r="AD78" s="59">
        <f t="shared" si="71"/>
        <v>0</v>
      </c>
      <c r="AE78" s="59">
        <f t="shared" si="71"/>
        <v>0</v>
      </c>
      <c r="AF78" s="59">
        <f t="shared" si="71"/>
        <v>0</v>
      </c>
      <c r="AG78" s="59">
        <f t="shared" si="71"/>
        <v>0</v>
      </c>
      <c r="AH78" s="59">
        <f t="shared" si="71"/>
        <v>0</v>
      </c>
      <c r="AI78" s="59">
        <f t="shared" si="71"/>
        <v>0</v>
      </c>
      <c r="AJ78" s="59">
        <f t="shared" si="71"/>
        <v>0</v>
      </c>
      <c r="AK78" s="59">
        <f t="shared" si="71"/>
        <v>0</v>
      </c>
      <c r="AL78" s="59">
        <f t="shared" si="71"/>
        <v>0</v>
      </c>
      <c r="AM78" s="52">
        <f t="shared" ref="AM78" si="72">SUM(AA78:AL78)</f>
        <v>0</v>
      </c>
      <c r="AN78" s="111"/>
      <c r="AO78" s="168" t="e">
        <f t="shared" si="65"/>
        <v>#DIV/0!</v>
      </c>
    </row>
    <row r="79" spans="1:41" x14ac:dyDescent="0.3">
      <c r="A79" s="44"/>
      <c r="B79" s="44"/>
      <c r="C79" s="44"/>
      <c r="D79" s="44"/>
      <c r="E79" s="44"/>
      <c r="F79" s="44"/>
      <c r="G79" s="142"/>
      <c r="H79" s="142"/>
      <c r="I79" s="142"/>
      <c r="J79" s="142"/>
      <c r="K79" s="142"/>
      <c r="L79" s="142"/>
      <c r="M79" s="142"/>
      <c r="N79" s="142"/>
      <c r="O79" s="142"/>
      <c r="P79" s="142"/>
      <c r="Q79" s="142"/>
      <c r="R79" s="142"/>
      <c r="S79" s="142"/>
      <c r="T79" s="355"/>
      <c r="U79" s="355"/>
      <c r="V79" s="355"/>
      <c r="W79" s="355"/>
      <c r="X79" s="355"/>
      <c r="Y79" s="128"/>
      <c r="Z79" s="61" t="s">
        <v>206</v>
      </c>
      <c r="AA79" s="59"/>
      <c r="AB79" s="59"/>
      <c r="AC79" s="59"/>
      <c r="AD79" s="59"/>
      <c r="AE79" s="59"/>
      <c r="AF79" s="59"/>
      <c r="AG79" s="59"/>
      <c r="AH79" s="59"/>
      <c r="AI79" s="59"/>
      <c r="AJ79" s="59"/>
      <c r="AK79" s="59"/>
      <c r="AL79" s="59"/>
      <c r="AM79" s="52"/>
      <c r="AN79" s="111"/>
      <c r="AO79" s="168" t="e">
        <f t="shared" si="65"/>
        <v>#DIV/0!</v>
      </c>
    </row>
    <row r="80" spans="1:41" x14ac:dyDescent="0.3">
      <c r="A80" s="44"/>
      <c r="B80" s="44"/>
      <c r="C80" s="44"/>
      <c r="D80" s="44"/>
      <c r="E80" s="44"/>
      <c r="F80" s="44"/>
      <c r="G80" s="426" t="s">
        <v>182</v>
      </c>
      <c r="H80" s="426"/>
      <c r="I80" s="426"/>
      <c r="J80" s="426"/>
      <c r="K80" s="426"/>
      <c r="L80" s="426"/>
      <c r="M80" s="426"/>
      <c r="N80" s="426"/>
      <c r="O80" s="426"/>
      <c r="P80" s="426"/>
      <c r="Q80" s="426"/>
      <c r="R80" s="426"/>
      <c r="S80" s="426"/>
      <c r="T80" s="429"/>
      <c r="U80" s="429"/>
      <c r="V80" s="429"/>
      <c r="W80" s="429"/>
      <c r="X80" s="429"/>
      <c r="Y80" s="144"/>
      <c r="Z80" s="51" t="s">
        <v>206</v>
      </c>
      <c r="AA80" s="59">
        <f>$T$98*AA$9</f>
        <v>0</v>
      </c>
      <c r="AB80" s="59">
        <f t="shared" ref="AB80:AM80" si="73">$T$98*AB$9</f>
        <v>0</v>
      </c>
      <c r="AC80" s="59">
        <f t="shared" si="73"/>
        <v>0</v>
      </c>
      <c r="AD80" s="59">
        <f t="shared" si="73"/>
        <v>0</v>
      </c>
      <c r="AE80" s="59">
        <f t="shared" si="73"/>
        <v>0</v>
      </c>
      <c r="AF80" s="59">
        <f t="shared" si="73"/>
        <v>0</v>
      </c>
      <c r="AG80" s="59">
        <f t="shared" si="73"/>
        <v>0</v>
      </c>
      <c r="AH80" s="59">
        <f t="shared" si="73"/>
        <v>0</v>
      </c>
      <c r="AI80" s="59">
        <f t="shared" si="73"/>
        <v>0</v>
      </c>
      <c r="AJ80" s="59">
        <f t="shared" si="73"/>
        <v>0</v>
      </c>
      <c r="AK80" s="59">
        <f t="shared" si="73"/>
        <v>0</v>
      </c>
      <c r="AL80" s="59">
        <f t="shared" si="73"/>
        <v>0</v>
      </c>
      <c r="AM80" s="55">
        <f t="shared" si="73"/>
        <v>0</v>
      </c>
      <c r="AN80" s="111"/>
      <c r="AO80" s="168" t="e">
        <f t="shared" si="65"/>
        <v>#DIV/0!</v>
      </c>
    </row>
    <row r="81" spans="1:41" x14ac:dyDescent="0.3">
      <c r="G81" s="143"/>
      <c r="H81" s="143"/>
      <c r="I81" s="143"/>
      <c r="J81" s="143"/>
      <c r="K81" s="143"/>
      <c r="L81" s="143"/>
      <c r="M81" s="143"/>
      <c r="N81" s="143"/>
      <c r="O81" s="143"/>
      <c r="P81" s="143"/>
      <c r="Q81" s="143"/>
      <c r="R81" s="143"/>
      <c r="S81" s="143"/>
      <c r="T81" s="354"/>
      <c r="U81" s="354"/>
      <c r="V81" s="354"/>
      <c r="W81" s="354"/>
      <c r="X81" s="354"/>
      <c r="Y81" s="144"/>
      <c r="Z81" s="71" t="s">
        <v>48</v>
      </c>
      <c r="AA81" s="72">
        <f>SUM(AA19:AA80)</f>
        <v>0</v>
      </c>
      <c r="AB81" s="72">
        <f t="shared" ref="AB81:AM81" si="74">SUM(AB19:AB80)</f>
        <v>0</v>
      </c>
      <c r="AC81" s="72">
        <f t="shared" si="74"/>
        <v>0</v>
      </c>
      <c r="AD81" s="72">
        <f t="shared" si="74"/>
        <v>0</v>
      </c>
      <c r="AE81" s="72">
        <f t="shared" si="74"/>
        <v>0</v>
      </c>
      <c r="AF81" s="72">
        <f t="shared" si="74"/>
        <v>0</v>
      </c>
      <c r="AG81" s="72">
        <f t="shared" si="74"/>
        <v>0</v>
      </c>
      <c r="AH81" s="72">
        <f t="shared" si="74"/>
        <v>0</v>
      </c>
      <c r="AI81" s="72">
        <f t="shared" si="74"/>
        <v>0</v>
      </c>
      <c r="AJ81" s="72">
        <f t="shared" si="74"/>
        <v>0</v>
      </c>
      <c r="AK81" s="72">
        <f t="shared" si="74"/>
        <v>0</v>
      </c>
      <c r="AL81" s="72">
        <f t="shared" si="74"/>
        <v>0</v>
      </c>
      <c r="AM81" s="73">
        <f t="shared" si="74"/>
        <v>0</v>
      </c>
      <c r="AN81" s="111"/>
      <c r="AO81" s="168" t="e">
        <f t="shared" si="65"/>
        <v>#DIV/0!</v>
      </c>
    </row>
    <row r="82" spans="1:41" ht="23.4" x14ac:dyDescent="0.3">
      <c r="A82" s="430" t="s">
        <v>197</v>
      </c>
      <c r="B82" s="430"/>
      <c r="C82" s="430"/>
      <c r="D82" s="430"/>
      <c r="E82" s="430"/>
      <c r="F82" s="430"/>
      <c r="G82" s="430"/>
      <c r="H82" s="430"/>
      <c r="I82" s="430"/>
      <c r="J82" s="430"/>
      <c r="K82" s="430"/>
      <c r="L82" s="430"/>
      <c r="M82" s="430"/>
      <c r="N82" s="430"/>
      <c r="O82" s="430"/>
      <c r="P82" s="430"/>
      <c r="Q82" s="430"/>
      <c r="R82" s="430"/>
      <c r="S82" s="430"/>
      <c r="T82" s="356"/>
      <c r="U82" s="356"/>
      <c r="V82" s="356"/>
      <c r="W82" s="356"/>
      <c r="X82" s="356"/>
      <c r="Y82" s="164"/>
      <c r="Z82" s="51"/>
      <c r="AA82" s="48"/>
      <c r="AB82" s="48"/>
      <c r="AC82" s="48"/>
      <c r="AD82" s="48"/>
      <c r="AE82" s="48"/>
      <c r="AF82" s="48"/>
      <c r="AG82" s="48"/>
      <c r="AH82" s="48"/>
      <c r="AI82" s="48"/>
      <c r="AJ82" s="48"/>
      <c r="AK82" s="48"/>
      <c r="AL82" s="48"/>
      <c r="AM82" s="52"/>
      <c r="AN82" s="111"/>
      <c r="AO82" s="168" t="e">
        <f t="shared" si="65"/>
        <v>#DIV/0!</v>
      </c>
    </row>
    <row r="83" spans="1:41" ht="24" thickBot="1" x14ac:dyDescent="0.35">
      <c r="A83" s="431"/>
      <c r="B83" s="431"/>
      <c r="C83" s="431"/>
      <c r="D83" s="431"/>
      <c r="E83" s="431"/>
      <c r="F83" s="431"/>
      <c r="G83" s="431"/>
      <c r="H83" s="431"/>
      <c r="I83" s="431"/>
      <c r="J83" s="431"/>
      <c r="K83" s="431"/>
      <c r="L83" s="431"/>
      <c r="M83" s="431"/>
      <c r="N83" s="431"/>
      <c r="O83" s="431"/>
      <c r="P83" s="431"/>
      <c r="Q83" s="431"/>
      <c r="R83" s="431"/>
      <c r="S83" s="431"/>
      <c r="T83" s="357"/>
      <c r="U83" s="357"/>
      <c r="V83" s="357"/>
      <c r="W83" s="357"/>
      <c r="X83" s="357"/>
      <c r="Y83" s="164"/>
      <c r="Z83" s="68" t="s">
        <v>49</v>
      </c>
      <c r="AA83" s="69" t="e">
        <f t="shared" ref="AA83:AL83" si="75">AA16-AA81</f>
        <v>#REF!</v>
      </c>
      <c r="AB83" s="69" t="e">
        <f t="shared" si="75"/>
        <v>#REF!</v>
      </c>
      <c r="AC83" s="69" t="e">
        <f t="shared" si="75"/>
        <v>#REF!</v>
      </c>
      <c r="AD83" s="69" t="e">
        <f t="shared" si="75"/>
        <v>#REF!</v>
      </c>
      <c r="AE83" s="69" t="e">
        <f t="shared" si="75"/>
        <v>#REF!</v>
      </c>
      <c r="AF83" s="69" t="e">
        <f t="shared" si="75"/>
        <v>#REF!</v>
      </c>
      <c r="AG83" s="69" t="e">
        <f t="shared" si="75"/>
        <v>#REF!</v>
      </c>
      <c r="AH83" s="69" t="e">
        <f t="shared" si="75"/>
        <v>#REF!</v>
      </c>
      <c r="AI83" s="69" t="e">
        <f t="shared" si="75"/>
        <v>#REF!</v>
      </c>
      <c r="AJ83" s="69" t="e">
        <f t="shared" si="75"/>
        <v>#REF!</v>
      </c>
      <c r="AK83" s="69" t="e">
        <f t="shared" si="75"/>
        <v>#REF!</v>
      </c>
      <c r="AL83" s="69" t="e">
        <f t="shared" si="75"/>
        <v>#REF!</v>
      </c>
      <c r="AM83" s="70" t="e">
        <f t="shared" ref="AM83" si="76">SUM(AA83:AL83)</f>
        <v>#REF!</v>
      </c>
      <c r="AN83" s="111"/>
      <c r="AO83" s="168" t="e">
        <f>AM81/AM$9</f>
        <v>#DIV/0!</v>
      </c>
    </row>
    <row r="84" spans="1:41" ht="24" thickBot="1" x14ac:dyDescent="0.35">
      <c r="A84" s="145" t="s">
        <v>183</v>
      </c>
      <c r="B84" s="146"/>
      <c r="C84" s="146"/>
      <c r="D84" s="146"/>
      <c r="E84" s="458" t="s">
        <v>184</v>
      </c>
      <c r="F84" s="458"/>
      <c r="G84" s="458"/>
      <c r="H84" s="458"/>
      <c r="I84" s="458"/>
      <c r="J84" s="458"/>
      <c r="K84" s="458"/>
      <c r="L84" s="458"/>
      <c r="M84" s="458"/>
      <c r="N84" s="458"/>
      <c r="O84" s="458"/>
      <c r="P84" s="458"/>
      <c r="Q84" s="458"/>
      <c r="R84" s="458"/>
      <c r="S84" s="458"/>
      <c r="T84" s="434"/>
      <c r="U84" s="434"/>
      <c r="V84" s="434"/>
      <c r="W84" s="434"/>
      <c r="X84" s="435"/>
      <c r="Y84" s="170"/>
      <c r="Z84" s="165"/>
      <c r="AA84" s="166"/>
      <c r="AB84" s="166"/>
      <c r="AC84" s="166"/>
      <c r="AD84" s="166"/>
      <c r="AE84" s="166"/>
      <c r="AF84" s="166"/>
      <c r="AG84" s="166"/>
      <c r="AH84" s="166"/>
      <c r="AI84" s="166"/>
      <c r="AJ84" s="166"/>
      <c r="AK84" s="166"/>
      <c r="AL84" s="166"/>
      <c r="AO84" s="168" t="e">
        <f>AM82/AM$9</f>
        <v>#DIV/0!</v>
      </c>
    </row>
    <row r="85" spans="1:41" x14ac:dyDescent="0.3">
      <c r="A85" s="436" t="s">
        <v>185</v>
      </c>
      <c r="B85" s="137"/>
      <c r="C85" s="137"/>
      <c r="D85" s="137"/>
      <c r="E85" s="407" t="s">
        <v>186</v>
      </c>
      <c r="F85" s="407"/>
      <c r="G85" s="407"/>
      <c r="H85" s="407"/>
      <c r="I85" s="407"/>
      <c r="J85" s="407"/>
      <c r="K85" s="407"/>
      <c r="L85" s="407"/>
      <c r="M85" s="407"/>
      <c r="N85" s="407"/>
      <c r="O85" s="407"/>
      <c r="P85" s="407"/>
      <c r="Q85" s="407"/>
      <c r="R85" s="407"/>
      <c r="S85" s="407"/>
      <c r="T85" s="447"/>
      <c r="U85" s="447"/>
      <c r="V85" s="447"/>
      <c r="W85" s="447"/>
      <c r="X85" s="448"/>
      <c r="Y85" s="163"/>
      <c r="Z85" s="165"/>
      <c r="AA85" s="166"/>
      <c r="AB85" s="166"/>
      <c r="AC85" s="166"/>
      <c r="AD85" s="166"/>
      <c r="AE85" s="166"/>
      <c r="AF85" s="166"/>
      <c r="AG85" s="166"/>
      <c r="AH85" s="166"/>
      <c r="AI85" s="166"/>
      <c r="AJ85" s="166"/>
      <c r="AK85" s="166"/>
      <c r="AL85" s="166"/>
      <c r="AM85" s="169"/>
      <c r="AO85" s="168" t="e">
        <f>AM83/AM9</f>
        <v>#REF!</v>
      </c>
    </row>
    <row r="86" spans="1:41" x14ac:dyDescent="0.3">
      <c r="A86" s="437"/>
      <c r="B86" s="44"/>
      <c r="C86" s="44"/>
      <c r="D86" s="44"/>
      <c r="E86" s="147"/>
      <c r="F86" s="147"/>
      <c r="G86" s="449" t="s">
        <v>187</v>
      </c>
      <c r="H86" s="449"/>
      <c r="I86" s="449"/>
      <c r="J86" s="449"/>
      <c r="K86" s="449"/>
      <c r="L86" s="449"/>
      <c r="M86" s="449"/>
      <c r="N86" s="449"/>
      <c r="O86" s="449"/>
      <c r="P86" s="449"/>
      <c r="Q86" s="449"/>
      <c r="R86" s="449"/>
      <c r="S86" s="449"/>
      <c r="T86" s="432"/>
      <c r="U86" s="432"/>
      <c r="V86" s="432"/>
      <c r="W86" s="432"/>
      <c r="X86" s="433"/>
      <c r="Y86" s="176"/>
      <c r="Z86" s="171"/>
      <c r="AA86" s="171"/>
      <c r="AB86" s="171"/>
      <c r="AC86" s="171"/>
      <c r="AD86" s="171"/>
      <c r="AE86" s="171"/>
      <c r="AF86" s="171"/>
      <c r="AG86" s="171"/>
      <c r="AH86" s="65"/>
      <c r="AI86" s="172"/>
      <c r="AJ86" s="172"/>
      <c r="AK86" s="172"/>
      <c r="AL86" s="172"/>
      <c r="AM86" s="173"/>
    </row>
    <row r="87" spans="1:41" ht="16.2" thickBot="1" x14ac:dyDescent="0.35">
      <c r="A87" s="438"/>
      <c r="B87" s="138"/>
      <c r="C87" s="138"/>
      <c r="D87" s="138"/>
      <c r="E87" s="148"/>
      <c r="F87" s="148"/>
      <c r="G87" s="441" t="s">
        <v>188</v>
      </c>
      <c r="H87" s="441"/>
      <c r="I87" s="441"/>
      <c r="J87" s="441"/>
      <c r="K87" s="441"/>
      <c r="L87" s="441"/>
      <c r="M87" s="441"/>
      <c r="N87" s="441"/>
      <c r="O87" s="441"/>
      <c r="P87" s="441"/>
      <c r="Q87" s="441"/>
      <c r="R87" s="441"/>
      <c r="S87" s="441"/>
      <c r="T87" s="393"/>
      <c r="U87" s="393"/>
      <c r="V87" s="393"/>
      <c r="W87" s="393"/>
      <c r="X87" s="394"/>
      <c r="Y87" s="176"/>
      <c r="Z87" s="171"/>
      <c r="AA87" s="171"/>
      <c r="AB87" s="171"/>
      <c r="AC87" s="174"/>
      <c r="AD87" s="65"/>
      <c r="AE87" s="65"/>
      <c r="AF87" s="114"/>
      <c r="AG87" s="114"/>
      <c r="AH87" s="114"/>
      <c r="AI87" s="175"/>
      <c r="AJ87" s="175"/>
      <c r="AK87" s="175"/>
      <c r="AL87" s="175"/>
      <c r="AM87" s="173"/>
    </row>
    <row r="88" spans="1:41" x14ac:dyDescent="0.3">
      <c r="A88" s="455" t="s">
        <v>189</v>
      </c>
      <c r="B88" s="137"/>
      <c r="C88" s="137"/>
      <c r="D88" s="137"/>
      <c r="E88" s="407" t="s">
        <v>74</v>
      </c>
      <c r="F88" s="407"/>
      <c r="G88" s="407"/>
      <c r="H88" s="407"/>
      <c r="I88" s="407"/>
      <c r="J88" s="407"/>
      <c r="K88" s="407"/>
      <c r="L88" s="407"/>
      <c r="M88" s="407"/>
      <c r="N88" s="407"/>
      <c r="O88" s="407"/>
      <c r="P88" s="407"/>
      <c r="Q88" s="407"/>
      <c r="R88" s="407"/>
      <c r="S88" s="407"/>
      <c r="T88" s="408"/>
      <c r="U88" s="408"/>
      <c r="V88" s="408"/>
      <c r="W88" s="408"/>
      <c r="X88" s="409"/>
      <c r="Y88" s="113"/>
      <c r="Z88" s="171"/>
      <c r="AA88" s="171"/>
      <c r="AB88" s="114"/>
      <c r="AC88" s="114"/>
      <c r="AD88" s="114"/>
      <c r="AE88" s="177"/>
      <c r="AF88" s="172"/>
      <c r="AG88" s="172"/>
      <c r="AH88" s="172"/>
      <c r="AI88" s="172"/>
      <c r="AJ88" s="172"/>
      <c r="AK88" s="172"/>
      <c r="AL88" s="172"/>
      <c r="AM88" s="173"/>
      <c r="AO88" s="179" t="e">
        <f>AM83</f>
        <v>#REF!</v>
      </c>
    </row>
    <row r="89" spans="1:41" x14ac:dyDescent="0.3">
      <c r="A89" s="456"/>
      <c r="B89" s="44"/>
      <c r="C89" s="44"/>
      <c r="D89" s="44"/>
      <c r="E89" s="44"/>
      <c r="F89" s="44"/>
      <c r="G89" s="372" t="s">
        <v>75</v>
      </c>
      <c r="H89" s="372"/>
      <c r="I89" s="372"/>
      <c r="J89" s="372"/>
      <c r="K89" s="372"/>
      <c r="L89" s="372"/>
      <c r="M89" s="372"/>
      <c r="N89" s="372"/>
      <c r="O89" s="372"/>
      <c r="P89" s="372"/>
      <c r="Q89" s="372"/>
      <c r="R89" s="372"/>
      <c r="S89" s="372"/>
      <c r="T89" s="432"/>
      <c r="U89" s="432"/>
      <c r="V89" s="432"/>
      <c r="W89" s="432"/>
      <c r="X89" s="433"/>
      <c r="Y89" s="176"/>
      <c r="Z89" s="177"/>
      <c r="AA89" s="172"/>
      <c r="AB89" s="172"/>
      <c r="AC89" s="172"/>
      <c r="AD89" s="172"/>
      <c r="AE89" s="172"/>
      <c r="AF89" s="172"/>
      <c r="AG89" s="172"/>
      <c r="AH89" s="172"/>
      <c r="AI89" s="172"/>
      <c r="AJ89" s="172"/>
      <c r="AK89" s="172"/>
      <c r="AL89" s="172"/>
      <c r="AM89" s="173"/>
      <c r="AO89" s="178">
        <f>'Weather - Seasonal Adjustments'!E3*5</f>
        <v>0</v>
      </c>
    </row>
    <row r="90" spans="1:41" x14ac:dyDescent="0.3">
      <c r="A90" s="456"/>
      <c r="B90" s="44"/>
      <c r="C90" s="44"/>
      <c r="D90" s="44"/>
      <c r="E90" s="44"/>
      <c r="F90" s="44"/>
      <c r="G90" s="372" t="s">
        <v>76</v>
      </c>
      <c r="H90" s="372"/>
      <c r="I90" s="372"/>
      <c r="J90" s="372"/>
      <c r="K90" s="372"/>
      <c r="L90" s="372"/>
      <c r="M90" s="372"/>
      <c r="N90" s="372"/>
      <c r="O90" s="372"/>
      <c r="P90" s="372"/>
      <c r="Q90" s="372"/>
      <c r="R90" s="372"/>
      <c r="S90" s="372"/>
      <c r="T90" s="432"/>
      <c r="U90" s="432"/>
      <c r="V90" s="432"/>
      <c r="W90" s="432"/>
      <c r="X90" s="433"/>
      <c r="Y90" s="176"/>
      <c r="Z90" s="165"/>
      <c r="AA90" s="166"/>
      <c r="AB90" s="166"/>
      <c r="AC90" s="166"/>
      <c r="AD90" s="166"/>
      <c r="AE90" s="166"/>
      <c r="AF90" s="166"/>
      <c r="AG90" s="166"/>
      <c r="AH90" s="166"/>
      <c r="AI90" s="166"/>
      <c r="AJ90" s="166"/>
      <c r="AK90" s="166"/>
      <c r="AL90" s="166"/>
      <c r="AM90" s="169"/>
      <c r="AO90" s="179" t="e">
        <f>AO88/AO89</f>
        <v>#REF!</v>
      </c>
    </row>
    <row r="91" spans="1:41" ht="16.2" thickBot="1" x14ac:dyDescent="0.35">
      <c r="A91" s="457"/>
      <c r="B91" s="138"/>
      <c r="C91" s="138"/>
      <c r="D91" s="138"/>
      <c r="E91" s="138"/>
      <c r="F91" s="138"/>
      <c r="G91" s="388" t="s">
        <v>77</v>
      </c>
      <c r="H91" s="388"/>
      <c r="I91" s="388"/>
      <c r="J91" s="388"/>
      <c r="K91" s="388"/>
      <c r="L91" s="388"/>
      <c r="M91" s="388"/>
      <c r="N91" s="388"/>
      <c r="O91" s="388"/>
      <c r="P91" s="388"/>
      <c r="Q91" s="388"/>
      <c r="R91" s="388"/>
      <c r="S91" s="388"/>
      <c r="T91" s="393"/>
      <c r="U91" s="393"/>
      <c r="V91" s="393"/>
      <c r="W91" s="393"/>
      <c r="X91" s="394"/>
      <c r="Y91" s="176"/>
      <c r="Z91" s="165"/>
      <c r="AA91" s="180"/>
      <c r="AB91" s="180"/>
      <c r="AC91" s="180"/>
      <c r="AD91" s="180"/>
      <c r="AE91" s="180"/>
      <c r="AF91" s="180"/>
      <c r="AG91" s="180"/>
      <c r="AH91" s="180"/>
      <c r="AI91" s="180"/>
      <c r="AJ91" s="180"/>
      <c r="AK91" s="180"/>
      <c r="AL91" s="180"/>
      <c r="AM91" s="169"/>
    </row>
    <row r="92" spans="1:41" ht="15.6" customHeight="1" x14ac:dyDescent="0.3">
      <c r="A92" s="442" t="s">
        <v>190</v>
      </c>
      <c r="B92" s="137"/>
      <c r="C92" s="137"/>
      <c r="D92" s="137"/>
      <c r="E92" s="407" t="s">
        <v>78</v>
      </c>
      <c r="F92" s="407"/>
      <c r="G92" s="407"/>
      <c r="H92" s="407"/>
      <c r="I92" s="407"/>
      <c r="J92" s="407"/>
      <c r="K92" s="407"/>
      <c r="L92" s="407"/>
      <c r="M92" s="407"/>
      <c r="N92" s="407"/>
      <c r="O92" s="407"/>
      <c r="P92" s="407"/>
      <c r="Q92" s="407"/>
      <c r="R92" s="407"/>
      <c r="S92" s="407"/>
      <c r="T92" s="408"/>
      <c r="U92" s="408"/>
      <c r="V92" s="408"/>
      <c r="W92" s="408"/>
      <c r="X92" s="409"/>
      <c r="Y92" s="113"/>
      <c r="AM92" s="169"/>
    </row>
    <row r="93" spans="1:41" ht="15.6" customHeight="1" x14ac:dyDescent="0.3">
      <c r="A93" s="443"/>
      <c r="B93" s="44"/>
      <c r="C93" s="44"/>
      <c r="D93" s="44"/>
      <c r="E93" s="44"/>
      <c r="F93" s="44"/>
      <c r="G93" s="44" t="s">
        <v>45</v>
      </c>
      <c r="H93" s="44"/>
      <c r="I93" s="44"/>
      <c r="J93" s="44"/>
      <c r="K93" s="44"/>
      <c r="L93" s="44"/>
      <c r="M93" s="44"/>
      <c r="N93" s="44"/>
      <c r="O93" s="44"/>
      <c r="P93" s="44"/>
      <c r="Q93" s="44"/>
      <c r="R93" s="44"/>
      <c r="S93" s="44"/>
      <c r="T93" s="432"/>
      <c r="U93" s="432"/>
      <c r="V93" s="432"/>
      <c r="W93" s="432"/>
      <c r="X93" s="433"/>
      <c r="Y93" s="176"/>
      <c r="Z93" s="182"/>
      <c r="AA93" s="182"/>
      <c r="AB93" s="182"/>
      <c r="AC93" s="182"/>
      <c r="AD93" s="182"/>
      <c r="AE93" s="182"/>
      <c r="AF93" s="182"/>
      <c r="AG93" s="182"/>
      <c r="AH93" s="182"/>
      <c r="AI93" s="182"/>
      <c r="AJ93" s="182"/>
      <c r="AK93" s="182"/>
      <c r="AL93" s="182"/>
      <c r="AM93" s="169"/>
    </row>
    <row r="94" spans="1:41" ht="15.6" customHeight="1" x14ac:dyDescent="0.3">
      <c r="A94" s="443"/>
      <c r="B94" s="44"/>
      <c r="C94" s="44"/>
      <c r="D94" s="44"/>
      <c r="E94" s="44"/>
      <c r="F94" s="44"/>
      <c r="G94" s="44" t="s">
        <v>46</v>
      </c>
      <c r="H94" s="44"/>
      <c r="I94" s="44"/>
      <c r="J94" s="44"/>
      <c r="K94" s="44"/>
      <c r="L94" s="44"/>
      <c r="M94" s="44"/>
      <c r="N94" s="44"/>
      <c r="O94" s="44"/>
      <c r="P94" s="44"/>
      <c r="Q94" s="44"/>
      <c r="R94" s="44"/>
      <c r="S94" s="44"/>
      <c r="T94" s="432"/>
      <c r="U94" s="432"/>
      <c r="V94" s="432"/>
      <c r="W94" s="432"/>
      <c r="X94" s="433"/>
      <c r="Y94" s="176"/>
      <c r="Z94" s="182"/>
      <c r="AA94" s="182"/>
      <c r="AB94" s="182"/>
      <c r="AC94" s="182"/>
      <c r="AD94" s="182"/>
      <c r="AE94" s="182"/>
      <c r="AF94" s="182"/>
      <c r="AG94" s="182"/>
      <c r="AH94" s="182"/>
      <c r="AI94" s="182"/>
      <c r="AJ94" s="182"/>
      <c r="AK94" s="182"/>
      <c r="AL94" s="182"/>
      <c r="AM94" s="169"/>
    </row>
    <row r="95" spans="1:41" ht="15.6" customHeight="1" x14ac:dyDescent="0.3">
      <c r="A95" s="443"/>
      <c r="B95" s="44"/>
      <c r="C95" s="44"/>
      <c r="D95" s="44"/>
      <c r="E95" s="44"/>
      <c r="F95" s="44"/>
      <c r="G95" s="44" t="s">
        <v>191</v>
      </c>
      <c r="H95" s="44"/>
      <c r="I95" s="44"/>
      <c r="J95" s="44"/>
      <c r="K95" s="44"/>
      <c r="L95" s="44"/>
      <c r="M95" s="44"/>
      <c r="N95" s="44"/>
      <c r="O95" s="44"/>
      <c r="P95" s="44"/>
      <c r="Q95" s="44"/>
      <c r="R95" s="44"/>
      <c r="S95" s="44"/>
      <c r="T95" s="432"/>
      <c r="U95" s="432"/>
      <c r="V95" s="432"/>
      <c r="W95" s="432"/>
      <c r="X95" s="433"/>
      <c r="Y95" s="176"/>
      <c r="Z95" s="183"/>
      <c r="AA95" s="182"/>
      <c r="AB95" s="182"/>
      <c r="AC95" s="182"/>
      <c r="AD95" s="182"/>
      <c r="AE95" s="182"/>
      <c r="AF95" s="182"/>
      <c r="AG95" s="182"/>
      <c r="AH95" s="182"/>
      <c r="AI95" s="182"/>
      <c r="AJ95" s="182"/>
      <c r="AK95" s="182"/>
      <c r="AL95" s="182"/>
      <c r="AM95" s="169"/>
    </row>
    <row r="96" spans="1:41" ht="15.6" customHeight="1" x14ac:dyDescent="0.3">
      <c r="A96" s="443"/>
      <c r="B96" s="44"/>
      <c r="C96" s="44"/>
      <c r="D96" s="44"/>
      <c r="E96" s="44"/>
      <c r="F96" s="44"/>
      <c r="G96" s="44" t="s">
        <v>191</v>
      </c>
      <c r="H96" s="44"/>
      <c r="I96" s="44"/>
      <c r="J96" s="44"/>
      <c r="K96" s="44"/>
      <c r="L96" s="44"/>
      <c r="M96" s="44"/>
      <c r="N96" s="44"/>
      <c r="O96" s="44"/>
      <c r="P96" s="44"/>
      <c r="Q96" s="44"/>
      <c r="R96" s="44"/>
      <c r="S96" s="44"/>
      <c r="T96" s="432"/>
      <c r="U96" s="432"/>
      <c r="V96" s="432"/>
      <c r="W96" s="432"/>
      <c r="X96" s="433"/>
      <c r="Y96" s="176"/>
      <c r="Z96" s="182"/>
      <c r="AA96" s="184"/>
      <c r="AB96" s="184"/>
      <c r="AC96" s="184"/>
      <c r="AD96" s="184"/>
      <c r="AE96" s="184"/>
      <c r="AF96" s="184"/>
      <c r="AG96" s="184"/>
      <c r="AH96" s="184"/>
      <c r="AI96" s="184"/>
      <c r="AJ96" s="184"/>
      <c r="AK96" s="184"/>
      <c r="AL96" s="184"/>
      <c r="AM96" s="169"/>
    </row>
    <row r="97" spans="1:39" ht="15.75" customHeight="1" thickBot="1" x14ac:dyDescent="0.35">
      <c r="A97" s="443"/>
      <c r="B97" s="44"/>
      <c r="C97" s="44"/>
      <c r="D97" s="44"/>
      <c r="E97" s="44"/>
      <c r="F97" s="44"/>
      <c r="G97" s="44" t="s">
        <v>191</v>
      </c>
      <c r="H97" s="44"/>
      <c r="I97" s="44"/>
      <c r="J97" s="44"/>
      <c r="K97" s="44"/>
      <c r="L97" s="44"/>
      <c r="M97" s="44"/>
      <c r="N97" s="44"/>
      <c r="O97" s="44"/>
      <c r="P97" s="44"/>
      <c r="Q97" s="44"/>
      <c r="R97" s="44"/>
      <c r="S97" s="44"/>
      <c r="T97" s="432"/>
      <c r="U97" s="432"/>
      <c r="V97" s="432"/>
      <c r="W97" s="432"/>
      <c r="X97" s="433"/>
      <c r="Y97" s="176"/>
      <c r="Z97" s="182"/>
      <c r="AA97" s="185"/>
      <c r="AB97" s="185"/>
      <c r="AC97" s="185"/>
      <c r="AD97" s="185"/>
      <c r="AE97" s="185"/>
      <c r="AF97" s="185"/>
      <c r="AG97" s="185"/>
      <c r="AH97" s="185"/>
      <c r="AI97" s="185"/>
      <c r="AJ97" s="185"/>
      <c r="AK97" s="185"/>
      <c r="AL97" s="185"/>
      <c r="AM97" s="169"/>
    </row>
    <row r="98" spans="1:39" ht="24" thickBot="1" x14ac:dyDescent="0.35">
      <c r="A98" s="202" t="s">
        <v>206</v>
      </c>
      <c r="B98" s="146"/>
      <c r="C98" s="146"/>
      <c r="D98" s="146"/>
      <c r="E98" s="146"/>
      <c r="F98" s="146"/>
      <c r="G98" s="203" t="s">
        <v>79</v>
      </c>
      <c r="H98" s="204"/>
      <c r="I98" s="204"/>
      <c r="J98" s="204"/>
      <c r="K98" s="204"/>
      <c r="L98" s="204"/>
      <c r="M98" s="204"/>
      <c r="N98" s="204"/>
      <c r="O98" s="204"/>
      <c r="P98" s="204"/>
      <c r="Q98" s="204"/>
      <c r="R98" s="204"/>
      <c r="S98" s="204"/>
      <c r="T98" s="439"/>
      <c r="U98" s="439"/>
      <c r="V98" s="439"/>
      <c r="W98" s="439"/>
      <c r="X98" s="440"/>
      <c r="Y98" s="176"/>
      <c r="Z98" s="182"/>
      <c r="AA98" s="184"/>
      <c r="AB98" s="184"/>
      <c r="AC98" s="184"/>
      <c r="AD98" s="184"/>
      <c r="AE98" s="184"/>
      <c r="AF98" s="184"/>
      <c r="AG98" s="184"/>
      <c r="AH98" s="184"/>
      <c r="AI98" s="184"/>
      <c r="AJ98" s="184"/>
      <c r="AK98" s="184"/>
      <c r="AL98" s="184"/>
      <c r="AM98" s="169"/>
    </row>
    <row r="99" spans="1:39" x14ac:dyDescent="0.3">
      <c r="A99" s="44"/>
      <c r="B99" s="44"/>
      <c r="C99" s="44"/>
      <c r="D99" s="44"/>
      <c r="E99" s="44"/>
      <c r="F99" s="44"/>
      <c r="G99" s="426" t="s">
        <v>192</v>
      </c>
      <c r="H99" s="426"/>
      <c r="I99" s="426"/>
      <c r="J99" s="426"/>
      <c r="K99" s="426"/>
      <c r="L99" s="426"/>
      <c r="M99" s="426"/>
      <c r="N99" s="426"/>
      <c r="O99" s="426"/>
      <c r="P99" s="426"/>
      <c r="Q99" s="426"/>
      <c r="R99" s="426"/>
      <c r="S99" s="426"/>
      <c r="T99" s="427"/>
      <c r="U99" s="428"/>
      <c r="V99" s="428"/>
      <c r="W99" s="428"/>
      <c r="X99" s="428"/>
      <c r="Y99" s="186"/>
      <c r="Z99" s="182"/>
      <c r="AA99" s="184"/>
      <c r="AB99" s="184"/>
      <c r="AC99" s="184"/>
      <c r="AD99" s="184"/>
      <c r="AE99" s="184"/>
      <c r="AF99" s="184"/>
      <c r="AG99" s="184"/>
      <c r="AH99" s="184"/>
      <c r="AI99" s="184"/>
      <c r="AJ99" s="184"/>
      <c r="AK99" s="184"/>
      <c r="AL99" s="184"/>
      <c r="AM99" s="169"/>
    </row>
    <row r="100" spans="1:39" x14ac:dyDescent="0.3">
      <c r="Z100" s="182"/>
      <c r="AA100" s="184"/>
      <c r="AB100" s="184"/>
      <c r="AC100" s="184"/>
      <c r="AD100" s="184"/>
      <c r="AE100" s="184"/>
      <c r="AF100" s="184"/>
      <c r="AG100" s="184"/>
      <c r="AH100" s="184"/>
      <c r="AI100" s="184"/>
      <c r="AJ100" s="184"/>
      <c r="AK100" s="184"/>
      <c r="AL100" s="184"/>
      <c r="AM100" s="169"/>
    </row>
    <row r="101" spans="1:39" x14ac:dyDescent="0.3">
      <c r="Z101" s="182"/>
      <c r="AA101" s="187"/>
      <c r="AB101" s="187"/>
      <c r="AC101" s="187"/>
      <c r="AD101" s="187"/>
      <c r="AE101" s="187"/>
      <c r="AF101" s="187"/>
      <c r="AG101" s="187"/>
      <c r="AH101" s="187"/>
      <c r="AI101" s="187"/>
      <c r="AJ101" s="187"/>
      <c r="AK101" s="187"/>
      <c r="AL101" s="187"/>
      <c r="AM101" s="169"/>
    </row>
    <row r="102" spans="1:39" x14ac:dyDescent="0.3">
      <c r="Z102" s="182"/>
      <c r="AA102" s="184"/>
      <c r="AB102" s="184"/>
      <c r="AC102" s="184"/>
      <c r="AD102" s="184"/>
      <c r="AE102" s="184"/>
      <c r="AF102" s="184"/>
      <c r="AG102" s="184"/>
      <c r="AH102" s="184"/>
      <c r="AI102" s="184"/>
      <c r="AJ102" s="184"/>
      <c r="AK102" s="184"/>
      <c r="AL102" s="184"/>
      <c r="AM102" s="188"/>
    </row>
    <row r="103" spans="1:39" x14ac:dyDescent="0.3">
      <c r="Z103" s="189"/>
      <c r="AA103" s="187"/>
      <c r="AB103" s="187"/>
      <c r="AC103" s="187"/>
      <c r="AD103" s="187"/>
      <c r="AE103" s="187"/>
      <c r="AF103" s="187"/>
      <c r="AG103" s="187"/>
      <c r="AH103" s="187"/>
      <c r="AI103" s="187"/>
      <c r="AJ103" s="187"/>
      <c r="AK103" s="187"/>
      <c r="AL103" s="187"/>
      <c r="AM103" s="188"/>
    </row>
    <row r="104" spans="1:39" x14ac:dyDescent="0.3">
      <c r="Z104" s="182"/>
      <c r="AA104" s="184"/>
      <c r="AB104" s="184"/>
      <c r="AC104" s="184"/>
      <c r="AD104" s="184"/>
      <c r="AE104" s="184"/>
      <c r="AF104" s="184"/>
      <c r="AG104" s="184"/>
      <c r="AH104" s="184"/>
      <c r="AI104" s="184"/>
      <c r="AJ104" s="184"/>
      <c r="AK104" s="184"/>
      <c r="AL104" s="184"/>
      <c r="AM104" s="169"/>
    </row>
    <row r="105" spans="1:39" x14ac:dyDescent="0.3">
      <c r="Z105" s="182"/>
      <c r="AA105" s="184"/>
      <c r="AB105" s="184"/>
      <c r="AC105" s="184"/>
      <c r="AD105" s="184"/>
      <c r="AE105" s="184"/>
      <c r="AF105" s="184"/>
      <c r="AG105" s="184"/>
      <c r="AH105" s="184"/>
      <c r="AI105" s="184"/>
      <c r="AJ105" s="184"/>
      <c r="AK105" s="184"/>
      <c r="AL105" s="184"/>
      <c r="AM105" s="169"/>
    </row>
    <row r="106" spans="1:39" x14ac:dyDescent="0.3">
      <c r="Z106" s="182"/>
      <c r="AA106" s="184"/>
      <c r="AB106" s="184"/>
      <c r="AC106" s="184"/>
      <c r="AD106" s="184"/>
      <c r="AE106" s="184"/>
      <c r="AF106" s="184"/>
      <c r="AG106" s="184"/>
      <c r="AH106" s="184"/>
      <c r="AI106" s="184"/>
      <c r="AJ106" s="184"/>
      <c r="AK106" s="184"/>
      <c r="AL106" s="184"/>
      <c r="AM106" s="169"/>
    </row>
    <row r="107" spans="1:39" x14ac:dyDescent="0.3">
      <c r="Z107" s="182"/>
      <c r="AA107" s="184"/>
      <c r="AB107" s="184"/>
      <c r="AC107" s="184"/>
      <c r="AD107" s="184"/>
      <c r="AE107" s="184"/>
      <c r="AF107" s="184"/>
      <c r="AG107" s="184"/>
      <c r="AH107" s="184"/>
      <c r="AI107" s="184"/>
      <c r="AJ107" s="184"/>
      <c r="AK107" s="184"/>
      <c r="AL107" s="184"/>
      <c r="AM107" s="169"/>
    </row>
    <row r="108" spans="1:39" x14ac:dyDescent="0.3">
      <c r="Z108" s="189"/>
      <c r="AA108" s="184"/>
      <c r="AB108" s="184"/>
      <c r="AC108" s="184"/>
      <c r="AD108" s="184"/>
      <c r="AE108" s="184"/>
      <c r="AF108" s="184"/>
      <c r="AG108" s="184"/>
      <c r="AH108" s="184"/>
      <c r="AI108" s="184"/>
      <c r="AJ108" s="184"/>
      <c r="AK108" s="184"/>
      <c r="AL108" s="184"/>
      <c r="AM108" s="169"/>
    </row>
    <row r="109" spans="1:39" x14ac:dyDescent="0.3">
      <c r="Z109" s="182"/>
      <c r="AA109" s="184"/>
      <c r="AB109" s="184"/>
      <c r="AC109" s="184"/>
      <c r="AD109" s="184"/>
      <c r="AE109" s="184"/>
      <c r="AF109" s="184"/>
      <c r="AG109" s="184"/>
      <c r="AH109" s="184"/>
      <c r="AI109" s="184"/>
      <c r="AJ109" s="184"/>
      <c r="AK109" s="184"/>
      <c r="AL109" s="184"/>
      <c r="AM109" s="169"/>
    </row>
    <row r="110" spans="1:39" x14ac:dyDescent="0.3">
      <c r="Z110" s="182"/>
      <c r="AA110" s="184"/>
      <c r="AB110" s="184"/>
      <c r="AC110" s="184"/>
      <c r="AD110" s="184"/>
      <c r="AE110" s="184"/>
      <c r="AF110" s="184"/>
      <c r="AG110" s="184"/>
      <c r="AH110" s="184"/>
      <c r="AI110" s="184"/>
      <c r="AJ110" s="184"/>
      <c r="AK110" s="184"/>
      <c r="AL110" s="184"/>
      <c r="AM110" s="169"/>
    </row>
    <row r="111" spans="1:39" x14ac:dyDescent="0.3">
      <c r="Z111" s="182"/>
      <c r="AA111" s="184"/>
      <c r="AB111" s="184"/>
      <c r="AC111" s="184"/>
      <c r="AD111" s="184"/>
      <c r="AE111" s="184"/>
      <c r="AF111" s="184"/>
      <c r="AG111" s="184"/>
      <c r="AH111" s="184"/>
      <c r="AI111" s="184"/>
      <c r="AJ111" s="184"/>
      <c r="AK111" s="184"/>
      <c r="AL111" s="184"/>
      <c r="AM111" s="169"/>
    </row>
    <row r="112" spans="1:39" x14ac:dyDescent="0.3">
      <c r="Z112" s="182"/>
      <c r="AA112" s="184"/>
      <c r="AB112" s="184"/>
      <c r="AC112" s="184"/>
      <c r="AD112" s="184"/>
      <c r="AE112" s="184"/>
      <c r="AF112" s="184"/>
      <c r="AG112" s="184"/>
      <c r="AH112" s="184"/>
      <c r="AI112" s="184"/>
      <c r="AJ112" s="184"/>
      <c r="AK112" s="184"/>
      <c r="AL112" s="184"/>
      <c r="AM112" s="169"/>
    </row>
    <row r="113" spans="26:39" x14ac:dyDescent="0.3">
      <c r="Z113" s="182"/>
      <c r="AA113" s="187"/>
      <c r="AB113" s="187"/>
      <c r="AC113" s="187"/>
      <c r="AD113" s="187"/>
      <c r="AE113" s="187"/>
      <c r="AF113" s="187"/>
      <c r="AG113" s="187"/>
      <c r="AH113" s="187"/>
      <c r="AI113" s="187"/>
      <c r="AJ113" s="187"/>
      <c r="AK113" s="187"/>
      <c r="AL113" s="187"/>
      <c r="AM113" s="169"/>
    </row>
    <row r="114" spans="26:39" x14ac:dyDescent="0.3">
      <c r="Z114" s="182"/>
      <c r="AA114" s="184"/>
      <c r="AB114" s="184"/>
      <c r="AC114" s="184"/>
      <c r="AD114" s="184"/>
      <c r="AE114" s="184"/>
      <c r="AF114" s="184"/>
      <c r="AG114" s="184"/>
      <c r="AH114" s="184"/>
      <c r="AI114" s="184"/>
      <c r="AJ114" s="184"/>
      <c r="AK114" s="184"/>
      <c r="AL114" s="184"/>
      <c r="AM114" s="169"/>
    </row>
    <row r="115" spans="26:39" x14ac:dyDescent="0.3">
      <c r="Z115" s="182"/>
      <c r="AA115" s="184"/>
      <c r="AB115" s="184"/>
      <c r="AC115" s="184"/>
      <c r="AD115" s="184"/>
      <c r="AE115" s="184"/>
      <c r="AF115" s="184"/>
      <c r="AG115" s="184"/>
      <c r="AH115" s="184"/>
      <c r="AI115" s="184"/>
      <c r="AJ115" s="184"/>
      <c r="AK115" s="184"/>
      <c r="AL115" s="184"/>
      <c r="AM115" s="169"/>
    </row>
    <row r="116" spans="26:39" x14ac:dyDescent="0.3">
      <c r="Z116" s="182"/>
      <c r="AA116" s="184"/>
      <c r="AB116" s="184"/>
      <c r="AC116" s="184"/>
      <c r="AD116" s="184"/>
      <c r="AE116" s="184"/>
      <c r="AF116" s="184"/>
      <c r="AG116" s="184"/>
      <c r="AH116" s="184"/>
      <c r="AI116" s="184"/>
      <c r="AJ116" s="184"/>
      <c r="AK116" s="184"/>
      <c r="AL116" s="184"/>
      <c r="AM116" s="169"/>
    </row>
    <row r="117" spans="26:39" x14ac:dyDescent="0.3">
      <c r="Z117" s="165"/>
      <c r="AA117" s="165"/>
      <c r="AB117" s="165"/>
      <c r="AC117" s="165"/>
      <c r="AD117" s="165"/>
      <c r="AE117" s="165"/>
      <c r="AF117" s="165"/>
      <c r="AG117" s="165"/>
      <c r="AH117" s="165"/>
      <c r="AI117" s="165"/>
      <c r="AJ117" s="165"/>
      <c r="AK117" s="165"/>
      <c r="AL117" s="165"/>
      <c r="AM117" s="169"/>
    </row>
    <row r="118" spans="26:39" x14ac:dyDescent="0.3">
      <c r="Z118" s="190"/>
      <c r="AA118" s="165"/>
      <c r="AB118" s="165"/>
      <c r="AC118" s="165"/>
      <c r="AD118" s="165"/>
      <c r="AE118" s="165"/>
      <c r="AF118" s="165"/>
      <c r="AG118" s="165"/>
      <c r="AH118" s="165"/>
      <c r="AI118" s="165"/>
      <c r="AJ118" s="165"/>
      <c r="AK118" s="165"/>
      <c r="AL118" s="165"/>
      <c r="AM118" s="169"/>
    </row>
    <row r="119" spans="26:39" x14ac:dyDescent="0.3">
      <c r="Z119" s="165"/>
      <c r="AA119" s="165"/>
      <c r="AB119" s="165"/>
      <c r="AC119" s="165"/>
      <c r="AD119" s="165"/>
      <c r="AE119" s="165"/>
      <c r="AF119" s="165"/>
      <c r="AG119" s="165"/>
      <c r="AH119" s="165"/>
      <c r="AI119" s="165"/>
      <c r="AJ119" s="165"/>
      <c r="AK119" s="165"/>
      <c r="AL119" s="165"/>
      <c r="AM119" s="169"/>
    </row>
    <row r="120" spans="26:39" x14ac:dyDescent="0.3">
      <c r="Z120" s="191"/>
      <c r="AA120" s="165"/>
      <c r="AB120" s="165"/>
      <c r="AC120" s="165"/>
      <c r="AD120" s="165"/>
      <c r="AE120" s="165"/>
      <c r="AF120" s="165"/>
      <c r="AG120" s="165"/>
      <c r="AH120" s="165"/>
      <c r="AI120" s="165"/>
      <c r="AJ120" s="165"/>
      <c r="AK120" s="165"/>
      <c r="AL120" s="165"/>
      <c r="AM120" s="169"/>
    </row>
    <row r="121" spans="26:39" x14ac:dyDescent="0.3">
      <c r="Z121" s="165"/>
      <c r="AA121" s="165"/>
      <c r="AB121" s="165"/>
      <c r="AC121" s="165"/>
      <c r="AD121" s="165"/>
      <c r="AE121" s="165"/>
      <c r="AF121" s="165"/>
      <c r="AG121" s="165"/>
      <c r="AH121" s="165"/>
      <c r="AI121" s="165"/>
      <c r="AJ121" s="165"/>
      <c r="AK121" s="165"/>
      <c r="AL121" s="165"/>
      <c r="AM121" s="169"/>
    </row>
    <row r="122" spans="26:39" x14ac:dyDescent="0.3">
      <c r="Z122" s="191"/>
      <c r="AA122" s="165"/>
      <c r="AB122" s="165"/>
      <c r="AC122" s="165"/>
      <c r="AD122" s="165"/>
      <c r="AE122" s="165"/>
      <c r="AF122" s="165"/>
      <c r="AG122" s="165"/>
      <c r="AH122" s="165"/>
      <c r="AI122" s="165"/>
      <c r="AJ122" s="165"/>
      <c r="AK122" s="165"/>
      <c r="AL122" s="165"/>
      <c r="AM122" s="169"/>
    </row>
    <row r="123" spans="26:39" x14ac:dyDescent="0.3">
      <c r="Z123" s="165"/>
      <c r="AA123" s="165"/>
      <c r="AB123" s="165"/>
      <c r="AC123" s="165"/>
      <c r="AD123" s="165"/>
      <c r="AE123" s="165"/>
      <c r="AF123" s="165"/>
      <c r="AG123" s="165"/>
      <c r="AH123" s="165"/>
      <c r="AI123" s="165"/>
      <c r="AJ123" s="165"/>
      <c r="AK123" s="165"/>
      <c r="AL123" s="165"/>
      <c r="AM123" s="169"/>
    </row>
    <row r="124" spans="26:39" x14ac:dyDescent="0.3">
      <c r="Z124" s="165"/>
      <c r="AA124" s="165"/>
      <c r="AB124" s="165"/>
      <c r="AC124" s="165"/>
      <c r="AD124" s="165"/>
      <c r="AE124" s="165"/>
      <c r="AF124" s="165"/>
      <c r="AG124" s="165"/>
      <c r="AH124" s="165"/>
      <c r="AI124" s="165"/>
      <c r="AJ124" s="165"/>
      <c r="AK124" s="165"/>
      <c r="AL124" s="165"/>
      <c r="AM124" s="169"/>
    </row>
    <row r="125" spans="26:39" x14ac:dyDescent="0.3">
      <c r="Z125" s="165"/>
      <c r="AA125" s="165"/>
      <c r="AB125" s="165"/>
      <c r="AC125" s="165"/>
      <c r="AD125" s="165"/>
      <c r="AE125" s="165"/>
      <c r="AF125" s="165"/>
      <c r="AG125" s="165"/>
      <c r="AH125" s="165"/>
      <c r="AI125" s="165"/>
      <c r="AJ125" s="165"/>
      <c r="AK125" s="165"/>
      <c r="AL125" s="165"/>
      <c r="AM125" s="169"/>
    </row>
    <row r="126" spans="26:39" x14ac:dyDescent="0.3">
      <c r="Z126" s="165"/>
      <c r="AA126" s="165"/>
      <c r="AB126" s="165"/>
      <c r="AC126" s="165"/>
      <c r="AD126" s="165"/>
      <c r="AE126" s="165"/>
      <c r="AF126" s="165"/>
      <c r="AG126" s="165"/>
      <c r="AH126" s="165"/>
      <c r="AI126" s="165"/>
      <c r="AJ126" s="165"/>
      <c r="AK126" s="165"/>
      <c r="AL126" s="165"/>
      <c r="AM126" s="169"/>
    </row>
    <row r="127" spans="26:39" x14ac:dyDescent="0.3">
      <c r="Z127" s="165"/>
      <c r="AA127" s="192"/>
      <c r="AB127" s="192"/>
      <c r="AC127" s="192"/>
      <c r="AD127" s="192"/>
      <c r="AE127" s="192"/>
      <c r="AF127" s="192"/>
      <c r="AG127" s="192"/>
      <c r="AH127" s="192"/>
      <c r="AI127" s="192"/>
      <c r="AJ127" s="192"/>
      <c r="AK127" s="192"/>
      <c r="AL127" s="192"/>
      <c r="AM127" s="169"/>
    </row>
    <row r="128" spans="26:39" x14ac:dyDescent="0.3">
      <c r="Z128" s="165"/>
      <c r="AA128" s="192"/>
      <c r="AB128" s="192"/>
      <c r="AC128" s="192"/>
      <c r="AD128" s="192"/>
      <c r="AE128" s="192"/>
      <c r="AF128" s="192"/>
      <c r="AG128" s="192"/>
      <c r="AH128" s="192"/>
      <c r="AI128" s="192"/>
      <c r="AJ128" s="192"/>
      <c r="AK128" s="192"/>
      <c r="AL128" s="192"/>
      <c r="AM128" s="169"/>
    </row>
    <row r="129" spans="26:39" x14ac:dyDescent="0.3">
      <c r="Z129" s="165"/>
      <c r="AA129" s="165"/>
      <c r="AB129" s="165"/>
      <c r="AC129" s="165"/>
      <c r="AD129" s="165"/>
      <c r="AE129" s="165"/>
      <c r="AF129" s="165"/>
      <c r="AG129" s="165"/>
      <c r="AH129" s="165"/>
      <c r="AI129" s="165"/>
      <c r="AJ129" s="165"/>
      <c r="AK129" s="165"/>
      <c r="AL129" s="165"/>
      <c r="AM129" s="169"/>
    </row>
    <row r="130" spans="26:39" x14ac:dyDescent="0.3">
      <c r="Z130" s="165"/>
      <c r="AA130" s="192"/>
      <c r="AB130" s="192"/>
      <c r="AC130" s="192"/>
      <c r="AD130" s="192"/>
      <c r="AE130" s="192"/>
      <c r="AF130" s="192"/>
      <c r="AG130" s="192"/>
      <c r="AH130" s="192"/>
      <c r="AI130" s="192"/>
      <c r="AJ130" s="192"/>
      <c r="AK130" s="192"/>
      <c r="AL130" s="192"/>
      <c r="AM130" s="169"/>
    </row>
    <row r="131" spans="26:39" x14ac:dyDescent="0.3">
      <c r="Z131" s="165"/>
      <c r="AA131" s="165"/>
      <c r="AB131" s="165"/>
      <c r="AC131" s="165"/>
      <c r="AD131" s="165"/>
      <c r="AE131" s="165"/>
      <c r="AF131" s="165"/>
      <c r="AG131" s="165"/>
      <c r="AH131" s="165"/>
      <c r="AI131" s="165"/>
      <c r="AJ131" s="165"/>
      <c r="AK131" s="165"/>
      <c r="AL131" s="165"/>
      <c r="AM131" s="169"/>
    </row>
    <row r="132" spans="26:39" x14ac:dyDescent="0.3">
      <c r="Z132" s="182"/>
      <c r="AA132" s="182"/>
      <c r="AB132" s="182"/>
      <c r="AC132" s="182"/>
      <c r="AD132" s="182"/>
      <c r="AE132" s="182"/>
      <c r="AF132" s="182"/>
      <c r="AG132" s="182"/>
      <c r="AH132" s="182"/>
      <c r="AI132" s="182"/>
      <c r="AJ132" s="182"/>
      <c r="AK132" s="182"/>
      <c r="AL132" s="182"/>
      <c r="AM132" s="182"/>
    </row>
    <row r="133" spans="26:39" x14ac:dyDescent="0.3">
      <c r="Z133" s="182"/>
      <c r="AA133" s="182"/>
      <c r="AB133" s="182"/>
      <c r="AC133" s="182"/>
      <c r="AD133" s="182"/>
      <c r="AE133" s="182"/>
      <c r="AF133" s="182"/>
      <c r="AG133" s="182"/>
      <c r="AH133" s="182"/>
      <c r="AI133" s="182"/>
      <c r="AJ133" s="182"/>
      <c r="AK133" s="182"/>
      <c r="AL133" s="182"/>
      <c r="AM133" s="182"/>
    </row>
    <row r="134" spans="26:39" x14ac:dyDescent="0.3">
      <c r="Z134" s="183"/>
      <c r="AA134" s="183"/>
      <c r="AB134" s="183"/>
      <c r="AC134" s="183"/>
      <c r="AD134" s="183"/>
      <c r="AE134" s="183"/>
      <c r="AF134" s="183"/>
      <c r="AG134" s="183"/>
      <c r="AH134" s="183"/>
      <c r="AI134" s="183"/>
      <c r="AJ134" s="183"/>
      <c r="AK134" s="183"/>
      <c r="AL134" s="183"/>
      <c r="AM134" s="183"/>
    </row>
    <row r="135" spans="26:39" x14ac:dyDescent="0.3">
      <c r="Z135" s="165"/>
      <c r="AA135" s="165"/>
      <c r="AB135" s="165"/>
      <c r="AC135" s="165"/>
      <c r="AD135" s="165"/>
      <c r="AE135" s="165"/>
      <c r="AF135" s="165"/>
      <c r="AG135" s="165"/>
      <c r="AH135" s="165"/>
      <c r="AI135" s="165"/>
      <c r="AJ135" s="165"/>
      <c r="AK135" s="165"/>
      <c r="AL135" s="165"/>
      <c r="AM135" s="169"/>
    </row>
    <row r="136" spans="26:39" x14ac:dyDescent="0.3">
      <c r="Z136" s="182"/>
      <c r="AA136" s="184"/>
      <c r="AB136" s="184"/>
      <c r="AC136" s="184"/>
      <c r="AD136" s="184"/>
      <c r="AE136" s="184"/>
      <c r="AF136" s="184"/>
      <c r="AG136" s="184"/>
      <c r="AH136" s="184"/>
      <c r="AI136" s="184"/>
      <c r="AJ136" s="184"/>
      <c r="AK136" s="184"/>
      <c r="AL136" s="184"/>
      <c r="AM136" s="193"/>
    </row>
    <row r="137" spans="26:39" x14ac:dyDescent="0.3">
      <c r="Z137" s="182"/>
      <c r="AA137" s="185"/>
      <c r="AB137" s="185"/>
      <c r="AC137" s="185"/>
      <c r="AD137" s="185"/>
      <c r="AE137" s="185"/>
      <c r="AF137" s="185"/>
      <c r="AG137" s="185"/>
      <c r="AH137" s="185"/>
      <c r="AI137" s="185"/>
      <c r="AJ137" s="185"/>
      <c r="AK137" s="185"/>
      <c r="AL137" s="185"/>
      <c r="AM137" s="169"/>
    </row>
    <row r="138" spans="26:39" x14ac:dyDescent="0.3">
      <c r="Z138" s="165"/>
      <c r="AA138" s="166"/>
      <c r="AB138" s="166"/>
      <c r="AC138" s="166"/>
      <c r="AD138" s="166"/>
      <c r="AE138" s="166"/>
      <c r="AF138" s="166"/>
      <c r="AG138" s="166"/>
      <c r="AH138" s="166"/>
      <c r="AI138" s="166"/>
      <c r="AJ138" s="166"/>
      <c r="AK138" s="166"/>
      <c r="AL138" s="166"/>
      <c r="AM138" s="169"/>
    </row>
    <row r="139" spans="26:39" x14ac:dyDescent="0.3">
      <c r="Z139" s="165"/>
      <c r="AA139" s="180"/>
      <c r="AB139" s="180"/>
      <c r="AC139" s="180"/>
      <c r="AD139" s="180"/>
      <c r="AE139" s="180"/>
      <c r="AF139" s="180"/>
      <c r="AG139" s="180"/>
      <c r="AH139" s="180"/>
      <c r="AI139" s="180"/>
      <c r="AJ139" s="180"/>
      <c r="AK139" s="180"/>
      <c r="AL139" s="180"/>
      <c r="AM139" s="169"/>
    </row>
    <row r="140" spans="26:39" x14ac:dyDescent="0.3">
      <c r="Z140" s="190"/>
      <c r="AA140" s="166"/>
      <c r="AB140" s="166"/>
      <c r="AC140" s="166"/>
      <c r="AD140" s="166"/>
      <c r="AE140" s="166"/>
      <c r="AF140" s="166"/>
      <c r="AG140" s="166"/>
      <c r="AH140" s="166"/>
      <c r="AI140" s="166"/>
      <c r="AJ140" s="166"/>
      <c r="AK140" s="166"/>
      <c r="AL140" s="166"/>
      <c r="AM140" s="169"/>
    </row>
    <row r="141" spans="26:39" x14ac:dyDescent="0.3">
      <c r="Z141" s="165"/>
      <c r="AA141" s="166"/>
      <c r="AB141" s="166"/>
      <c r="AC141" s="166"/>
      <c r="AD141" s="166"/>
      <c r="AE141" s="166"/>
      <c r="AF141" s="166"/>
      <c r="AG141" s="166"/>
      <c r="AH141" s="166"/>
      <c r="AI141" s="166"/>
      <c r="AJ141" s="166"/>
      <c r="AK141" s="166"/>
      <c r="AL141" s="166"/>
      <c r="AM141" s="169"/>
    </row>
    <row r="142" spans="26:39" x14ac:dyDescent="0.3">
      <c r="Z142" s="191"/>
      <c r="AA142" s="180"/>
      <c r="AB142" s="180"/>
      <c r="AC142" s="180"/>
      <c r="AD142" s="180"/>
      <c r="AE142" s="180"/>
      <c r="AF142" s="180"/>
      <c r="AG142" s="180"/>
      <c r="AH142" s="180"/>
      <c r="AI142" s="180"/>
      <c r="AJ142" s="180"/>
      <c r="AK142" s="180"/>
      <c r="AL142" s="180"/>
      <c r="AM142" s="169"/>
    </row>
    <row r="143" spans="26:39" x14ac:dyDescent="0.3">
      <c r="Z143" s="165"/>
      <c r="AA143" s="166"/>
      <c r="AB143" s="166"/>
      <c r="AC143" s="166"/>
      <c r="AD143" s="166"/>
      <c r="AE143" s="166"/>
      <c r="AF143" s="166"/>
      <c r="AG143" s="166"/>
      <c r="AH143" s="166"/>
      <c r="AI143" s="166"/>
      <c r="AJ143" s="166"/>
      <c r="AK143" s="166"/>
      <c r="AL143" s="166"/>
      <c r="AM143" s="169"/>
    </row>
    <row r="144" spans="26:39" x14ac:dyDescent="0.3">
      <c r="Z144" s="165"/>
      <c r="AA144" s="166"/>
      <c r="AB144" s="166"/>
      <c r="AC144" s="166"/>
      <c r="AD144" s="166"/>
      <c r="AE144" s="166"/>
      <c r="AF144" s="166"/>
      <c r="AG144" s="166"/>
      <c r="AH144" s="166"/>
      <c r="AI144" s="166"/>
      <c r="AJ144" s="166"/>
      <c r="AK144" s="166"/>
      <c r="AL144" s="166"/>
      <c r="AM144" s="169"/>
    </row>
    <row r="145" spans="26:39" x14ac:dyDescent="0.3">
      <c r="Z145" s="165"/>
      <c r="AA145" s="180"/>
      <c r="AB145" s="180"/>
      <c r="AC145" s="180"/>
      <c r="AD145" s="180"/>
      <c r="AE145" s="180"/>
      <c r="AF145" s="180"/>
      <c r="AG145" s="180"/>
      <c r="AH145" s="180"/>
      <c r="AI145" s="180"/>
      <c r="AJ145" s="180"/>
      <c r="AK145" s="180"/>
      <c r="AL145" s="180"/>
      <c r="AM145" s="169"/>
    </row>
    <row r="146" spans="26:39" x14ac:dyDescent="0.3">
      <c r="Z146" s="165"/>
      <c r="AA146" s="166"/>
      <c r="AB146" s="166"/>
      <c r="AC146" s="166"/>
      <c r="AD146" s="166"/>
      <c r="AE146" s="166"/>
      <c r="AF146" s="166"/>
      <c r="AG146" s="166"/>
      <c r="AH146" s="166"/>
      <c r="AI146" s="166"/>
      <c r="AJ146" s="166"/>
      <c r="AK146" s="166"/>
      <c r="AL146" s="166"/>
      <c r="AM146" s="169"/>
    </row>
    <row r="147" spans="26:39" x14ac:dyDescent="0.3">
      <c r="Z147" s="165"/>
      <c r="AA147" s="166"/>
      <c r="AB147" s="166"/>
      <c r="AC147" s="166"/>
      <c r="AD147" s="166"/>
      <c r="AE147" s="166"/>
      <c r="AF147" s="166"/>
      <c r="AG147" s="166"/>
      <c r="AH147" s="166"/>
      <c r="AI147" s="166"/>
      <c r="AJ147" s="166"/>
      <c r="AK147" s="166"/>
      <c r="AL147" s="166"/>
      <c r="AM147" s="169"/>
    </row>
    <row r="148" spans="26:39" x14ac:dyDescent="0.3">
      <c r="Z148" s="165"/>
      <c r="AA148" s="166"/>
      <c r="AB148" s="166"/>
      <c r="AC148" s="166"/>
      <c r="AD148" s="166"/>
      <c r="AE148" s="166"/>
      <c r="AF148" s="166"/>
      <c r="AG148" s="166"/>
      <c r="AH148" s="166"/>
      <c r="AI148" s="166"/>
      <c r="AJ148" s="166"/>
      <c r="AK148" s="166"/>
      <c r="AL148" s="166"/>
      <c r="AM148" s="169"/>
    </row>
    <row r="149" spans="26:39" x14ac:dyDescent="0.3">
      <c r="Z149" s="165"/>
      <c r="AA149" s="166"/>
      <c r="AB149" s="166"/>
      <c r="AC149" s="166"/>
      <c r="AD149" s="166"/>
      <c r="AE149" s="166"/>
      <c r="AF149" s="166"/>
      <c r="AG149" s="166"/>
      <c r="AH149" s="166"/>
      <c r="AI149" s="166"/>
      <c r="AJ149" s="166"/>
      <c r="AK149" s="166"/>
      <c r="AL149" s="166"/>
      <c r="AM149" s="169"/>
    </row>
    <row r="150" spans="26:39" x14ac:dyDescent="0.3">
      <c r="Z150" s="165"/>
      <c r="AA150" s="166"/>
      <c r="AB150" s="166"/>
      <c r="AC150" s="166"/>
      <c r="AD150" s="166"/>
      <c r="AE150" s="166"/>
      <c r="AF150" s="166"/>
      <c r="AG150" s="166"/>
      <c r="AH150" s="166"/>
      <c r="AI150" s="166"/>
      <c r="AJ150" s="166"/>
      <c r="AK150" s="166"/>
      <c r="AL150" s="166"/>
      <c r="AM150" s="169"/>
    </row>
    <row r="151" spans="26:39" x14ac:dyDescent="0.3">
      <c r="Z151" s="165"/>
      <c r="AA151" s="166"/>
      <c r="AB151" s="166"/>
      <c r="AC151" s="166"/>
      <c r="AD151" s="166"/>
      <c r="AE151" s="166"/>
      <c r="AF151" s="166"/>
      <c r="AG151" s="166"/>
      <c r="AH151" s="166"/>
      <c r="AI151" s="166"/>
      <c r="AJ151" s="166"/>
      <c r="AK151" s="166"/>
      <c r="AL151" s="166"/>
      <c r="AM151" s="169"/>
    </row>
    <row r="152" spans="26:39" x14ac:dyDescent="0.3">
      <c r="Z152" s="165"/>
      <c r="AA152" s="166"/>
      <c r="AB152" s="166"/>
      <c r="AC152" s="166"/>
      <c r="AD152" s="166"/>
      <c r="AE152" s="166"/>
      <c r="AF152" s="166"/>
      <c r="AG152" s="166"/>
      <c r="AH152" s="166"/>
      <c r="AI152" s="166"/>
      <c r="AJ152" s="166"/>
      <c r="AK152" s="166"/>
      <c r="AL152" s="166"/>
      <c r="AM152" s="169"/>
    </row>
    <row r="153" spans="26:39" x14ac:dyDescent="0.3">
      <c r="Z153" s="165"/>
      <c r="AA153" s="166"/>
      <c r="AB153" s="166"/>
      <c r="AC153" s="166"/>
      <c r="AD153" s="166"/>
      <c r="AE153" s="166"/>
      <c r="AF153" s="166"/>
      <c r="AG153" s="166"/>
      <c r="AH153" s="166"/>
      <c r="AI153" s="166"/>
      <c r="AJ153" s="166"/>
      <c r="AK153" s="166"/>
      <c r="AL153" s="166"/>
      <c r="AM153" s="169"/>
    </row>
    <row r="154" spans="26:39" x14ac:dyDescent="0.3">
      <c r="Z154" s="191"/>
      <c r="AA154" s="180"/>
      <c r="AB154" s="180"/>
      <c r="AC154" s="180"/>
      <c r="AD154" s="180"/>
      <c r="AE154" s="180"/>
      <c r="AF154" s="180"/>
      <c r="AG154" s="180"/>
      <c r="AH154" s="180"/>
      <c r="AI154" s="180"/>
      <c r="AJ154" s="180"/>
      <c r="AK154" s="180"/>
      <c r="AL154" s="180"/>
      <c r="AM154" s="169"/>
    </row>
    <row r="155" spans="26:39" x14ac:dyDescent="0.3">
      <c r="Z155" s="165"/>
      <c r="AA155" s="166"/>
      <c r="AB155" s="166"/>
      <c r="AC155" s="166"/>
      <c r="AD155" s="166"/>
      <c r="AE155" s="166"/>
      <c r="AF155" s="166"/>
      <c r="AG155" s="166"/>
      <c r="AH155" s="166"/>
      <c r="AI155" s="166"/>
      <c r="AJ155" s="166"/>
      <c r="AK155" s="166"/>
      <c r="AL155" s="166"/>
      <c r="AM155" s="169"/>
    </row>
    <row r="156" spans="26:39" x14ac:dyDescent="0.3">
      <c r="Z156" s="165"/>
      <c r="AA156" s="166"/>
      <c r="AB156" s="166"/>
      <c r="AC156" s="166"/>
      <c r="AD156" s="166"/>
      <c r="AE156" s="166"/>
      <c r="AF156" s="166"/>
      <c r="AG156" s="166"/>
      <c r="AH156" s="166"/>
      <c r="AI156" s="166"/>
      <c r="AJ156" s="166"/>
      <c r="AK156" s="166"/>
      <c r="AL156" s="166"/>
      <c r="AM156" s="169"/>
    </row>
    <row r="157" spans="26:39" x14ac:dyDescent="0.3">
      <c r="Z157" s="165"/>
      <c r="AA157" s="166"/>
      <c r="AB157" s="166"/>
      <c r="AC157" s="166"/>
      <c r="AD157" s="166"/>
      <c r="AE157" s="166"/>
      <c r="AF157" s="166"/>
      <c r="AG157" s="166"/>
      <c r="AH157" s="166"/>
      <c r="AI157" s="166"/>
      <c r="AJ157" s="166"/>
      <c r="AK157" s="166"/>
      <c r="AL157" s="166"/>
      <c r="AM157" s="169"/>
    </row>
    <row r="158" spans="26:39" x14ac:dyDescent="0.3">
      <c r="Z158" s="165"/>
      <c r="AA158" s="166"/>
      <c r="AB158" s="166"/>
      <c r="AC158" s="166"/>
      <c r="AD158" s="166"/>
      <c r="AE158" s="166"/>
      <c r="AF158" s="166"/>
      <c r="AG158" s="166"/>
      <c r="AH158" s="166"/>
      <c r="AI158" s="166"/>
      <c r="AJ158" s="166"/>
      <c r="AK158" s="166"/>
      <c r="AL158" s="166"/>
      <c r="AM158" s="169"/>
    </row>
    <row r="159" spans="26:39" x14ac:dyDescent="0.3">
      <c r="Z159" s="165"/>
      <c r="AA159" s="166"/>
      <c r="AB159" s="166"/>
      <c r="AC159" s="166"/>
      <c r="AD159" s="166"/>
      <c r="AE159" s="166"/>
      <c r="AF159" s="166"/>
      <c r="AG159" s="166"/>
      <c r="AH159" s="166"/>
      <c r="AI159" s="166"/>
      <c r="AJ159" s="166"/>
      <c r="AK159" s="166"/>
      <c r="AL159" s="166"/>
      <c r="AM159" s="169"/>
    </row>
    <row r="160" spans="26:39" x14ac:dyDescent="0.3">
      <c r="Z160" s="165"/>
      <c r="AA160" s="166"/>
      <c r="AB160" s="166"/>
      <c r="AC160" s="166"/>
      <c r="AD160" s="166"/>
      <c r="AE160" s="166"/>
      <c r="AF160" s="166"/>
      <c r="AG160" s="166"/>
      <c r="AH160" s="166"/>
      <c r="AI160" s="166"/>
      <c r="AJ160" s="166"/>
      <c r="AK160" s="166"/>
      <c r="AL160" s="166"/>
      <c r="AM160" s="169"/>
    </row>
    <row r="161" spans="26:39" x14ac:dyDescent="0.3">
      <c r="Z161" s="165"/>
      <c r="AA161" s="166"/>
      <c r="AB161" s="166"/>
      <c r="AC161" s="166"/>
      <c r="AD161" s="166"/>
      <c r="AE161" s="166"/>
      <c r="AF161" s="166"/>
      <c r="AG161" s="166"/>
      <c r="AH161" s="166"/>
      <c r="AI161" s="166"/>
      <c r="AJ161" s="166"/>
      <c r="AK161" s="166"/>
      <c r="AL161" s="166"/>
      <c r="AM161" s="169"/>
    </row>
    <row r="162" spans="26:39" x14ac:dyDescent="0.3">
      <c r="Z162" s="165"/>
      <c r="AA162" s="166"/>
      <c r="AB162" s="166"/>
      <c r="AC162" s="166"/>
      <c r="AD162" s="166"/>
      <c r="AE162" s="166"/>
      <c r="AF162" s="166"/>
      <c r="AG162" s="166"/>
      <c r="AH162" s="166"/>
      <c r="AI162" s="166"/>
      <c r="AJ162" s="166"/>
      <c r="AK162" s="166"/>
      <c r="AL162" s="166"/>
      <c r="AM162" s="169"/>
    </row>
    <row r="163" spans="26:39" x14ac:dyDescent="0.3">
      <c r="Z163" s="191"/>
      <c r="AA163" s="166"/>
      <c r="AB163" s="166"/>
      <c r="AC163" s="166"/>
      <c r="AD163" s="166"/>
      <c r="AE163" s="166"/>
      <c r="AF163" s="166"/>
      <c r="AG163" s="166"/>
      <c r="AH163" s="166"/>
      <c r="AI163" s="166"/>
      <c r="AJ163" s="166"/>
      <c r="AK163" s="166"/>
      <c r="AL163" s="166"/>
      <c r="AM163" s="169"/>
    </row>
    <row r="164" spans="26:39" x14ac:dyDescent="0.3">
      <c r="Z164" s="165"/>
      <c r="AA164" s="166"/>
      <c r="AB164" s="166"/>
      <c r="AC164" s="166"/>
      <c r="AD164" s="166"/>
      <c r="AE164" s="166"/>
      <c r="AF164" s="166"/>
      <c r="AG164" s="166"/>
      <c r="AH164" s="166"/>
      <c r="AI164" s="166"/>
      <c r="AJ164" s="166"/>
      <c r="AK164" s="166"/>
      <c r="AL164" s="166"/>
      <c r="AM164" s="169"/>
    </row>
    <row r="165" spans="26:39" x14ac:dyDescent="0.3">
      <c r="Z165" s="165"/>
      <c r="AA165" s="166"/>
      <c r="AB165" s="166"/>
      <c r="AC165" s="166"/>
      <c r="AD165" s="166"/>
      <c r="AE165" s="166"/>
      <c r="AF165" s="166"/>
      <c r="AG165" s="166"/>
      <c r="AH165" s="166"/>
      <c r="AI165" s="166"/>
      <c r="AJ165" s="166"/>
      <c r="AK165" s="166"/>
      <c r="AL165" s="166"/>
      <c r="AM165" s="169"/>
    </row>
    <row r="166" spans="26:39" x14ac:dyDescent="0.3">
      <c r="Z166" s="165"/>
      <c r="AA166" s="166"/>
      <c r="AB166" s="166"/>
      <c r="AC166" s="166"/>
      <c r="AD166" s="166"/>
      <c r="AE166" s="166"/>
      <c r="AF166" s="166"/>
      <c r="AG166" s="166"/>
      <c r="AH166" s="166"/>
      <c r="AI166" s="166"/>
      <c r="AJ166" s="166"/>
      <c r="AK166" s="166"/>
      <c r="AL166" s="166"/>
      <c r="AM166" s="169"/>
    </row>
    <row r="167" spans="26:39" x14ac:dyDescent="0.3">
      <c r="Z167" s="165"/>
      <c r="AA167" s="166"/>
      <c r="AB167" s="166"/>
      <c r="AC167" s="166"/>
      <c r="AD167" s="166"/>
      <c r="AE167" s="166"/>
      <c r="AF167" s="166"/>
      <c r="AG167" s="166"/>
      <c r="AH167" s="166"/>
      <c r="AI167" s="166"/>
      <c r="AJ167" s="166"/>
      <c r="AK167" s="166"/>
      <c r="AL167" s="166"/>
      <c r="AM167" s="169"/>
    </row>
    <row r="168" spans="26:39" x14ac:dyDescent="0.3">
      <c r="Z168" s="165"/>
      <c r="AA168" s="166"/>
      <c r="AB168" s="166"/>
      <c r="AC168" s="166"/>
      <c r="AD168" s="166"/>
      <c r="AE168" s="166"/>
      <c r="AF168" s="166"/>
      <c r="AG168" s="166"/>
      <c r="AH168" s="166"/>
      <c r="AI168" s="166"/>
      <c r="AJ168" s="166"/>
      <c r="AK168" s="166"/>
      <c r="AL168" s="166"/>
      <c r="AM168" s="169"/>
    </row>
    <row r="169" spans="26:39" x14ac:dyDescent="0.3">
      <c r="Z169" s="191"/>
      <c r="AA169" s="166"/>
      <c r="AB169" s="166"/>
      <c r="AC169" s="166"/>
      <c r="AD169" s="166"/>
      <c r="AE169" s="166"/>
      <c r="AF169" s="166"/>
      <c r="AG169" s="166"/>
      <c r="AH169" s="166"/>
      <c r="AI169" s="166"/>
      <c r="AJ169" s="166"/>
      <c r="AK169" s="166"/>
      <c r="AL169" s="166"/>
      <c r="AM169" s="169"/>
    </row>
    <row r="170" spans="26:39" x14ac:dyDescent="0.3">
      <c r="Z170" s="165"/>
      <c r="AA170" s="166"/>
      <c r="AB170" s="166"/>
      <c r="AC170" s="166"/>
      <c r="AD170" s="166"/>
      <c r="AE170" s="166"/>
      <c r="AF170" s="166"/>
      <c r="AG170" s="166"/>
      <c r="AH170" s="166"/>
      <c r="AI170" s="166"/>
      <c r="AJ170" s="166"/>
      <c r="AK170" s="166"/>
      <c r="AL170" s="166"/>
      <c r="AM170" s="169"/>
    </row>
    <row r="171" spans="26:39" x14ac:dyDescent="0.3">
      <c r="Z171" s="165"/>
      <c r="AA171" s="166"/>
      <c r="AB171" s="166"/>
      <c r="AC171" s="166"/>
      <c r="AD171" s="166"/>
      <c r="AE171" s="166"/>
      <c r="AF171" s="166"/>
      <c r="AG171" s="166"/>
      <c r="AH171" s="166"/>
      <c r="AI171" s="166"/>
      <c r="AJ171" s="166"/>
      <c r="AK171" s="166"/>
      <c r="AL171" s="166"/>
      <c r="AM171" s="169"/>
    </row>
    <row r="172" spans="26:39" x14ac:dyDescent="0.3">
      <c r="Z172" s="165"/>
      <c r="AA172" s="166"/>
      <c r="AB172" s="166"/>
      <c r="AC172" s="166"/>
      <c r="AD172" s="166"/>
      <c r="AE172" s="166"/>
      <c r="AF172" s="166"/>
      <c r="AG172" s="166"/>
      <c r="AH172" s="166"/>
      <c r="AI172" s="166"/>
      <c r="AJ172" s="166"/>
      <c r="AK172" s="166"/>
      <c r="AL172" s="166"/>
      <c r="AM172" s="169"/>
    </row>
    <row r="173" spans="26:39" x14ac:dyDescent="0.3">
      <c r="Z173" s="190"/>
      <c r="AA173" s="166"/>
      <c r="AB173" s="166"/>
      <c r="AC173" s="166"/>
      <c r="AD173" s="166"/>
      <c r="AE173" s="166"/>
      <c r="AF173" s="166"/>
      <c r="AG173" s="166"/>
      <c r="AH173" s="166"/>
      <c r="AI173" s="166"/>
      <c r="AJ173" s="166"/>
      <c r="AK173" s="166"/>
      <c r="AL173" s="166"/>
      <c r="AM173" s="169"/>
    </row>
    <row r="174" spans="26:39" x14ac:dyDescent="0.3">
      <c r="Z174" s="191"/>
      <c r="AA174" s="166"/>
      <c r="AB174" s="166"/>
      <c r="AC174" s="166"/>
      <c r="AD174" s="166"/>
      <c r="AE174" s="166"/>
      <c r="AF174" s="166"/>
      <c r="AG174" s="166"/>
      <c r="AH174" s="166"/>
      <c r="AI174" s="166"/>
      <c r="AJ174" s="166"/>
      <c r="AK174" s="166"/>
      <c r="AL174" s="166"/>
      <c r="AM174" s="169"/>
    </row>
    <row r="175" spans="26:39" x14ac:dyDescent="0.3">
      <c r="Z175" s="165"/>
      <c r="AA175" s="166"/>
      <c r="AB175" s="166"/>
      <c r="AC175" s="166"/>
      <c r="AD175" s="166"/>
      <c r="AE175" s="166"/>
      <c r="AF175" s="166"/>
      <c r="AG175" s="166"/>
      <c r="AH175" s="166"/>
      <c r="AI175" s="166"/>
      <c r="AJ175" s="166"/>
      <c r="AK175" s="166"/>
      <c r="AL175" s="166"/>
      <c r="AM175" s="169"/>
    </row>
    <row r="176" spans="26:39" x14ac:dyDescent="0.3">
      <c r="Z176" s="165"/>
      <c r="AA176" s="166"/>
      <c r="AB176" s="166"/>
      <c r="AC176" s="166"/>
      <c r="AD176" s="166"/>
      <c r="AE176" s="166"/>
      <c r="AF176" s="166"/>
      <c r="AG176" s="166"/>
      <c r="AH176" s="166"/>
      <c r="AI176" s="166"/>
      <c r="AJ176" s="166"/>
      <c r="AK176" s="166"/>
      <c r="AL176" s="166"/>
      <c r="AM176" s="169"/>
    </row>
    <row r="177" spans="26:39" x14ac:dyDescent="0.3">
      <c r="Z177" s="165"/>
      <c r="AA177" s="166"/>
      <c r="AB177" s="166"/>
      <c r="AC177" s="166"/>
      <c r="AD177" s="166"/>
      <c r="AE177" s="166"/>
      <c r="AF177" s="166"/>
      <c r="AG177" s="166"/>
      <c r="AH177" s="166"/>
      <c r="AI177" s="166"/>
      <c r="AJ177" s="166"/>
      <c r="AK177" s="166"/>
      <c r="AL177" s="166"/>
      <c r="AM177" s="169"/>
    </row>
    <row r="178" spans="26:39" x14ac:dyDescent="0.3">
      <c r="Z178" s="165"/>
      <c r="AA178" s="180"/>
      <c r="AB178" s="180"/>
      <c r="AC178" s="180"/>
      <c r="AD178" s="180"/>
      <c r="AE178" s="180"/>
      <c r="AF178" s="180"/>
      <c r="AG178" s="180"/>
      <c r="AH178" s="180"/>
      <c r="AI178" s="180"/>
      <c r="AJ178" s="180"/>
      <c r="AK178" s="180"/>
      <c r="AL178" s="180"/>
      <c r="AM178" s="169"/>
    </row>
    <row r="179" spans="26:39" x14ac:dyDescent="0.3">
      <c r="Z179" s="165"/>
      <c r="AA179" s="166"/>
      <c r="AB179" s="166"/>
      <c r="AC179" s="166"/>
      <c r="AD179" s="166"/>
      <c r="AE179" s="166"/>
      <c r="AF179" s="166"/>
      <c r="AG179" s="166"/>
      <c r="AH179" s="166"/>
      <c r="AI179" s="166"/>
      <c r="AJ179" s="166"/>
      <c r="AK179" s="166"/>
      <c r="AL179" s="166"/>
      <c r="AM179" s="169"/>
    </row>
    <row r="180" spans="26:39" x14ac:dyDescent="0.3">
      <c r="Z180" s="165"/>
      <c r="AA180" s="166"/>
      <c r="AB180" s="166"/>
      <c r="AC180" s="166"/>
      <c r="AD180" s="166"/>
      <c r="AE180" s="166"/>
      <c r="AF180" s="166"/>
      <c r="AG180" s="166"/>
      <c r="AH180" s="166"/>
      <c r="AI180" s="166"/>
      <c r="AJ180" s="166"/>
      <c r="AK180" s="166"/>
      <c r="AL180" s="166"/>
      <c r="AM180" s="169"/>
    </row>
    <row r="181" spans="26:39" x14ac:dyDescent="0.3">
      <c r="Z181" s="191"/>
      <c r="AA181" s="180"/>
      <c r="AB181" s="180"/>
      <c r="AC181" s="180"/>
      <c r="AD181" s="180"/>
      <c r="AE181" s="180"/>
      <c r="AF181" s="180"/>
      <c r="AG181" s="180"/>
      <c r="AH181" s="180"/>
      <c r="AI181" s="180"/>
      <c r="AJ181" s="180"/>
      <c r="AK181" s="180"/>
      <c r="AL181" s="180"/>
      <c r="AM181" s="169"/>
    </row>
    <row r="182" spans="26:39" x14ac:dyDescent="0.3">
      <c r="Z182" s="165"/>
      <c r="AA182" s="166"/>
      <c r="AB182" s="166"/>
      <c r="AC182" s="166"/>
      <c r="AD182" s="166"/>
      <c r="AE182" s="166"/>
      <c r="AF182" s="166"/>
      <c r="AG182" s="166"/>
      <c r="AH182" s="166"/>
      <c r="AI182" s="166"/>
      <c r="AJ182" s="166"/>
      <c r="AK182" s="166"/>
      <c r="AL182" s="166"/>
      <c r="AM182" s="169"/>
    </row>
    <row r="183" spans="26:39" x14ac:dyDescent="0.3">
      <c r="Z183" s="165"/>
      <c r="AA183" s="180"/>
      <c r="AB183" s="180"/>
      <c r="AC183" s="180"/>
      <c r="AD183" s="180"/>
      <c r="AE183" s="180"/>
      <c r="AF183" s="180"/>
      <c r="AG183" s="180"/>
      <c r="AH183" s="180"/>
      <c r="AI183" s="180"/>
      <c r="AJ183" s="180"/>
      <c r="AK183" s="180"/>
      <c r="AL183" s="180"/>
      <c r="AM183" s="169"/>
    </row>
    <row r="184" spans="26:39" x14ac:dyDescent="0.3">
      <c r="Z184" s="165"/>
      <c r="AA184" s="165"/>
      <c r="AB184" s="165"/>
      <c r="AC184" s="165"/>
      <c r="AD184" s="165"/>
      <c r="AE184" s="165"/>
      <c r="AF184" s="165"/>
      <c r="AG184" s="165"/>
      <c r="AH184" s="165"/>
      <c r="AI184" s="165"/>
      <c r="AJ184" s="165"/>
      <c r="AK184" s="165"/>
      <c r="AL184" s="165"/>
      <c r="AM184" s="169"/>
    </row>
    <row r="185" spans="26:39" x14ac:dyDescent="0.3">
      <c r="Z185" s="165"/>
      <c r="AA185" s="165"/>
      <c r="AB185" s="165"/>
      <c r="AC185" s="165"/>
      <c r="AD185" s="165"/>
      <c r="AE185" s="165"/>
      <c r="AF185" s="165"/>
      <c r="AG185" s="165"/>
      <c r="AH185" s="165"/>
      <c r="AI185" s="165"/>
      <c r="AJ185" s="165"/>
      <c r="AK185" s="165"/>
      <c r="AL185" s="165"/>
      <c r="AM185" s="169"/>
    </row>
    <row r="186" spans="26:39" x14ac:dyDescent="0.3">
      <c r="Z186" s="165"/>
      <c r="AA186" s="165"/>
      <c r="AB186" s="165"/>
      <c r="AC186" s="165"/>
      <c r="AD186" s="165"/>
      <c r="AE186" s="165"/>
      <c r="AF186" s="165"/>
      <c r="AG186" s="165"/>
      <c r="AH186" s="165"/>
      <c r="AI186" s="165"/>
      <c r="AJ186" s="165"/>
      <c r="AK186" s="165"/>
      <c r="AL186" s="165"/>
      <c r="AM186" s="169"/>
    </row>
    <row r="187" spans="26:39" x14ac:dyDescent="0.3">
      <c r="Z187" s="165"/>
      <c r="AA187" s="165"/>
      <c r="AB187" s="165"/>
      <c r="AC187" s="165"/>
      <c r="AD187" s="165"/>
      <c r="AE187" s="165"/>
      <c r="AF187" s="165"/>
      <c r="AG187" s="165"/>
      <c r="AH187" s="165"/>
      <c r="AI187" s="165"/>
      <c r="AJ187" s="165"/>
      <c r="AK187" s="165"/>
      <c r="AL187" s="165"/>
      <c r="AM187" s="169"/>
    </row>
    <row r="188" spans="26:39" x14ac:dyDescent="0.3">
      <c r="Z188" s="165"/>
      <c r="AA188" s="165"/>
      <c r="AB188" s="165"/>
      <c r="AC188" s="165"/>
      <c r="AD188" s="165"/>
      <c r="AE188" s="165"/>
      <c r="AF188" s="165"/>
      <c r="AG188" s="165"/>
      <c r="AH188" s="165"/>
      <c r="AI188" s="165"/>
      <c r="AJ188" s="165"/>
      <c r="AK188" s="165"/>
      <c r="AL188" s="165"/>
      <c r="AM188" s="169"/>
    </row>
    <row r="189" spans="26:39" x14ac:dyDescent="0.3">
      <c r="Z189" s="165"/>
      <c r="AA189" s="165"/>
      <c r="AB189" s="165"/>
      <c r="AC189" s="165"/>
      <c r="AD189" s="165"/>
      <c r="AE189" s="165"/>
      <c r="AF189" s="165"/>
      <c r="AG189" s="165"/>
      <c r="AH189" s="165"/>
      <c r="AI189" s="165"/>
      <c r="AJ189" s="165"/>
      <c r="AK189" s="165"/>
      <c r="AL189" s="165"/>
      <c r="AM189" s="169"/>
    </row>
    <row r="190" spans="26:39" x14ac:dyDescent="0.3">
      <c r="Z190" s="165"/>
      <c r="AA190" s="165"/>
      <c r="AB190" s="165"/>
      <c r="AC190" s="165"/>
      <c r="AD190" s="165"/>
      <c r="AE190" s="165"/>
      <c r="AF190" s="165"/>
      <c r="AG190" s="165"/>
      <c r="AH190" s="165"/>
      <c r="AI190" s="165"/>
      <c r="AJ190" s="165"/>
      <c r="AK190" s="165"/>
      <c r="AL190" s="165"/>
      <c r="AM190" s="169"/>
    </row>
    <row r="191" spans="26:39" x14ac:dyDescent="0.3">
      <c r="Z191" s="165"/>
      <c r="AA191" s="165"/>
      <c r="AB191" s="165"/>
      <c r="AC191" s="165"/>
      <c r="AD191" s="165"/>
      <c r="AE191" s="165"/>
      <c r="AF191" s="165"/>
      <c r="AG191" s="165"/>
      <c r="AH191" s="165"/>
      <c r="AI191" s="165"/>
      <c r="AJ191" s="165"/>
      <c r="AK191" s="165"/>
      <c r="AL191" s="165"/>
      <c r="AM191" s="169"/>
    </row>
    <row r="192" spans="26:39" x14ac:dyDescent="0.3">
      <c r="Z192" s="165"/>
      <c r="AA192" s="165"/>
      <c r="AB192" s="165"/>
      <c r="AC192" s="165"/>
      <c r="AD192" s="165"/>
      <c r="AE192" s="165"/>
      <c r="AF192" s="165"/>
      <c r="AG192" s="165"/>
      <c r="AH192" s="165"/>
      <c r="AI192" s="165"/>
      <c r="AJ192" s="165"/>
      <c r="AK192" s="165"/>
      <c r="AL192" s="165"/>
      <c r="AM192" s="169"/>
    </row>
    <row r="193" spans="26:39" x14ac:dyDescent="0.3">
      <c r="Z193" s="165"/>
      <c r="AA193" s="165"/>
      <c r="AB193" s="165"/>
      <c r="AC193" s="165"/>
      <c r="AD193" s="165"/>
      <c r="AE193" s="165"/>
      <c r="AF193" s="165"/>
      <c r="AG193" s="165"/>
      <c r="AH193" s="165"/>
      <c r="AI193" s="165"/>
      <c r="AJ193" s="165"/>
      <c r="AK193" s="165"/>
      <c r="AL193" s="165"/>
      <c r="AM193" s="169"/>
    </row>
    <row r="194" spans="26:39" x14ac:dyDescent="0.3">
      <c r="Z194" s="165"/>
      <c r="AA194" s="165"/>
      <c r="AB194" s="165"/>
      <c r="AC194" s="165"/>
      <c r="AD194" s="165"/>
      <c r="AE194" s="165"/>
      <c r="AF194" s="165"/>
      <c r="AG194" s="165"/>
      <c r="AH194" s="165"/>
      <c r="AI194" s="165"/>
      <c r="AJ194" s="165"/>
      <c r="AK194" s="165"/>
      <c r="AL194" s="165"/>
      <c r="AM194" s="169"/>
    </row>
    <row r="195" spans="26:39" x14ac:dyDescent="0.3">
      <c r="Z195" s="165"/>
      <c r="AA195" s="165"/>
      <c r="AB195" s="165"/>
      <c r="AC195" s="165"/>
      <c r="AD195" s="165"/>
      <c r="AE195" s="165"/>
      <c r="AF195" s="165"/>
      <c r="AG195" s="165"/>
      <c r="AH195" s="165"/>
      <c r="AI195" s="165"/>
      <c r="AJ195" s="165"/>
      <c r="AK195" s="165"/>
      <c r="AL195" s="165"/>
      <c r="AM195" s="169"/>
    </row>
    <row r="196" spans="26:39" x14ac:dyDescent="0.3">
      <c r="Z196" s="165"/>
      <c r="AA196" s="165"/>
      <c r="AB196" s="165"/>
      <c r="AC196" s="165"/>
      <c r="AD196" s="165"/>
      <c r="AE196" s="165"/>
      <c r="AF196" s="165"/>
      <c r="AG196" s="165"/>
      <c r="AH196" s="165"/>
      <c r="AI196" s="165"/>
      <c r="AJ196" s="165"/>
      <c r="AK196" s="165"/>
      <c r="AL196" s="165"/>
      <c r="AM196" s="169"/>
    </row>
    <row r="197" spans="26:39" x14ac:dyDescent="0.3">
      <c r="Z197" s="165"/>
      <c r="AA197" s="165"/>
      <c r="AB197" s="165"/>
      <c r="AC197" s="165"/>
      <c r="AD197" s="165"/>
      <c r="AE197" s="165"/>
      <c r="AF197" s="165"/>
      <c r="AG197" s="165"/>
      <c r="AH197" s="165"/>
      <c r="AI197" s="165"/>
      <c r="AJ197" s="165"/>
      <c r="AK197" s="165"/>
      <c r="AL197" s="165"/>
      <c r="AM197" s="169"/>
    </row>
    <row r="198" spans="26:39" x14ac:dyDescent="0.3">
      <c r="Z198" s="165"/>
      <c r="AA198" s="165"/>
      <c r="AB198" s="165"/>
      <c r="AC198" s="165"/>
      <c r="AD198" s="165"/>
      <c r="AE198" s="165"/>
      <c r="AF198" s="165"/>
      <c r="AG198" s="165"/>
      <c r="AH198" s="165"/>
      <c r="AI198" s="165"/>
      <c r="AJ198" s="165"/>
      <c r="AK198" s="165"/>
      <c r="AL198" s="165"/>
      <c r="AM198" s="169"/>
    </row>
    <row r="199" spans="26:39" x14ac:dyDescent="0.3">
      <c r="Z199" s="165"/>
      <c r="AA199" s="165"/>
      <c r="AB199" s="165"/>
      <c r="AC199" s="165"/>
      <c r="AD199" s="165"/>
      <c r="AE199" s="165"/>
      <c r="AF199" s="165"/>
      <c r="AG199" s="165"/>
      <c r="AH199" s="165"/>
      <c r="AI199" s="165"/>
      <c r="AJ199" s="165"/>
      <c r="AK199" s="165"/>
      <c r="AL199" s="165"/>
      <c r="AM199" s="169"/>
    </row>
    <row r="200" spans="26:39" x14ac:dyDescent="0.3">
      <c r="Z200" s="165"/>
      <c r="AA200" s="165"/>
      <c r="AB200" s="165"/>
      <c r="AC200" s="165"/>
      <c r="AD200" s="165"/>
      <c r="AE200" s="165"/>
      <c r="AF200" s="165"/>
      <c r="AG200" s="165"/>
      <c r="AH200" s="165"/>
      <c r="AI200" s="165"/>
      <c r="AJ200" s="165"/>
      <c r="AK200" s="165"/>
      <c r="AL200" s="165"/>
      <c r="AM200" s="169"/>
    </row>
    <row r="201" spans="26:39" x14ac:dyDescent="0.3">
      <c r="Z201" s="165"/>
      <c r="AA201" s="165"/>
      <c r="AB201" s="165"/>
      <c r="AC201" s="165"/>
      <c r="AD201" s="165"/>
      <c r="AE201" s="165"/>
      <c r="AF201" s="165"/>
      <c r="AG201" s="165"/>
      <c r="AH201" s="165"/>
      <c r="AI201" s="165"/>
      <c r="AJ201" s="165"/>
      <c r="AK201" s="165"/>
      <c r="AL201" s="165"/>
      <c r="AM201" s="169"/>
    </row>
    <row r="202" spans="26:39" x14ac:dyDescent="0.3">
      <c r="Z202" s="165"/>
      <c r="AA202" s="165"/>
      <c r="AB202" s="165"/>
      <c r="AC202" s="165"/>
      <c r="AD202" s="165"/>
      <c r="AE202" s="165"/>
      <c r="AF202" s="165"/>
      <c r="AG202" s="165"/>
      <c r="AH202" s="165"/>
      <c r="AI202" s="165"/>
      <c r="AJ202" s="165"/>
      <c r="AK202" s="165"/>
      <c r="AL202" s="165"/>
      <c r="AM202" s="169"/>
    </row>
    <row r="203" spans="26:39" x14ac:dyDescent="0.3">
      <c r="Z203" s="165"/>
      <c r="AA203" s="165"/>
      <c r="AB203" s="165"/>
      <c r="AC203" s="165"/>
      <c r="AD203" s="165"/>
      <c r="AE203" s="165"/>
      <c r="AF203" s="165"/>
      <c r="AG203" s="165"/>
      <c r="AH203" s="165"/>
      <c r="AI203" s="165"/>
      <c r="AJ203" s="165"/>
      <c r="AK203" s="165"/>
      <c r="AL203" s="165"/>
      <c r="AM203" s="169"/>
    </row>
    <row r="204" spans="26:39" x14ac:dyDescent="0.3">
      <c r="Z204" s="165"/>
      <c r="AA204" s="165"/>
      <c r="AB204" s="165"/>
      <c r="AC204" s="165"/>
      <c r="AD204" s="165"/>
      <c r="AE204" s="165"/>
      <c r="AF204" s="165"/>
      <c r="AG204" s="165"/>
      <c r="AH204" s="165"/>
      <c r="AI204" s="165"/>
      <c r="AJ204" s="165"/>
      <c r="AK204" s="165"/>
      <c r="AL204" s="165"/>
      <c r="AM204" s="169"/>
    </row>
    <row r="205" spans="26:39" x14ac:dyDescent="0.3">
      <c r="Z205" s="165"/>
      <c r="AA205" s="165"/>
      <c r="AB205" s="165"/>
      <c r="AC205" s="165"/>
      <c r="AD205" s="165"/>
      <c r="AE205" s="165"/>
      <c r="AF205" s="165"/>
      <c r="AG205" s="165"/>
      <c r="AH205" s="165"/>
      <c r="AI205" s="165"/>
      <c r="AJ205" s="165"/>
      <c r="AK205" s="165"/>
      <c r="AL205" s="165"/>
      <c r="AM205" s="169"/>
    </row>
    <row r="206" spans="26:39" x14ac:dyDescent="0.3">
      <c r="Z206" s="165"/>
      <c r="AA206" s="165"/>
      <c r="AB206" s="165"/>
      <c r="AC206" s="165"/>
      <c r="AD206" s="165"/>
      <c r="AE206" s="165"/>
      <c r="AF206" s="165"/>
      <c r="AG206" s="165"/>
      <c r="AH206" s="165"/>
      <c r="AI206" s="165"/>
      <c r="AJ206" s="165"/>
      <c r="AK206" s="165"/>
      <c r="AL206" s="165"/>
      <c r="AM206" s="169"/>
    </row>
    <row r="207" spans="26:39" x14ac:dyDescent="0.3">
      <c r="Z207" s="165"/>
      <c r="AA207" s="165"/>
      <c r="AB207" s="165"/>
      <c r="AC207" s="165"/>
      <c r="AD207" s="165"/>
      <c r="AE207" s="165"/>
      <c r="AF207" s="165"/>
      <c r="AG207" s="165"/>
      <c r="AH207" s="165"/>
      <c r="AI207" s="165"/>
      <c r="AJ207" s="165"/>
      <c r="AK207" s="165"/>
      <c r="AL207" s="165"/>
      <c r="AM207" s="169"/>
    </row>
    <row r="208" spans="26:39" x14ac:dyDescent="0.3">
      <c r="Z208" s="165"/>
      <c r="AA208" s="165"/>
      <c r="AB208" s="165"/>
      <c r="AC208" s="165"/>
      <c r="AD208" s="165"/>
      <c r="AE208" s="165"/>
      <c r="AF208" s="165"/>
      <c r="AG208" s="165"/>
      <c r="AH208" s="165"/>
      <c r="AI208" s="165"/>
      <c r="AJ208" s="165"/>
      <c r="AK208" s="165"/>
      <c r="AL208" s="165"/>
      <c r="AM208" s="169"/>
    </row>
    <row r="209" spans="26:39" x14ac:dyDescent="0.3">
      <c r="Z209" s="165"/>
      <c r="AA209" s="165"/>
      <c r="AB209" s="165"/>
      <c r="AC209" s="165"/>
      <c r="AD209" s="165"/>
      <c r="AE209" s="165"/>
      <c r="AF209" s="165"/>
      <c r="AG209" s="165"/>
      <c r="AH209" s="165"/>
      <c r="AI209" s="165"/>
      <c r="AJ209" s="165"/>
      <c r="AK209" s="165"/>
      <c r="AL209" s="165"/>
      <c r="AM209" s="169"/>
    </row>
    <row r="210" spans="26:39" x14ac:dyDescent="0.3">
      <c r="Z210" s="165"/>
      <c r="AA210" s="165"/>
      <c r="AB210" s="165"/>
      <c r="AC210" s="165"/>
      <c r="AD210" s="165"/>
      <c r="AE210" s="165"/>
      <c r="AF210" s="165"/>
      <c r="AG210" s="165"/>
      <c r="AH210" s="165"/>
      <c r="AI210" s="165"/>
      <c r="AJ210" s="165"/>
      <c r="AK210" s="165"/>
      <c r="AL210" s="165"/>
      <c r="AM210" s="169"/>
    </row>
    <row r="211" spans="26:39" x14ac:dyDescent="0.3">
      <c r="Z211" s="165"/>
      <c r="AA211" s="165"/>
      <c r="AB211" s="165"/>
      <c r="AC211" s="165"/>
      <c r="AD211" s="165"/>
      <c r="AE211" s="165"/>
      <c r="AF211" s="165"/>
      <c r="AG211" s="165"/>
      <c r="AH211" s="165"/>
      <c r="AI211" s="165"/>
      <c r="AJ211" s="165"/>
      <c r="AK211" s="165"/>
      <c r="AL211" s="165"/>
      <c r="AM211" s="169"/>
    </row>
    <row r="212" spans="26:39" x14ac:dyDescent="0.3">
      <c r="Z212" s="165"/>
      <c r="AA212" s="165"/>
      <c r="AB212" s="165"/>
      <c r="AC212" s="165"/>
      <c r="AD212" s="165"/>
      <c r="AE212" s="165"/>
      <c r="AF212" s="165"/>
      <c r="AG212" s="165"/>
      <c r="AH212" s="165"/>
      <c r="AI212" s="165"/>
      <c r="AJ212" s="165"/>
      <c r="AK212" s="165"/>
      <c r="AL212" s="165"/>
      <c r="AM212" s="169"/>
    </row>
    <row r="213" spans="26:39" x14ac:dyDescent="0.3">
      <c r="Z213" s="165"/>
      <c r="AA213" s="165"/>
      <c r="AB213" s="165"/>
      <c r="AC213" s="165"/>
      <c r="AD213" s="165"/>
      <c r="AE213" s="165"/>
      <c r="AF213" s="165"/>
      <c r="AG213" s="165"/>
      <c r="AH213" s="165"/>
      <c r="AI213" s="165"/>
      <c r="AJ213" s="165"/>
      <c r="AK213" s="165"/>
      <c r="AL213" s="165"/>
      <c r="AM213" s="169"/>
    </row>
    <row r="214" spans="26:39" x14ac:dyDescent="0.3">
      <c r="Z214" s="165"/>
      <c r="AA214" s="165"/>
      <c r="AB214" s="165"/>
      <c r="AC214" s="165"/>
      <c r="AD214" s="165"/>
      <c r="AE214" s="165"/>
      <c r="AF214" s="165"/>
      <c r="AG214" s="165"/>
      <c r="AH214" s="165"/>
      <c r="AI214" s="165"/>
      <c r="AJ214" s="165"/>
      <c r="AK214" s="165"/>
      <c r="AL214" s="165"/>
      <c r="AM214" s="169"/>
    </row>
    <row r="215" spans="26:39" x14ac:dyDescent="0.3">
      <c r="Z215" s="165"/>
      <c r="AA215" s="165"/>
      <c r="AB215" s="165"/>
      <c r="AC215" s="165"/>
      <c r="AD215" s="165"/>
      <c r="AE215" s="165"/>
      <c r="AF215" s="165"/>
      <c r="AG215" s="165"/>
      <c r="AH215" s="165"/>
      <c r="AI215" s="165"/>
      <c r="AJ215" s="165"/>
      <c r="AK215" s="165"/>
      <c r="AL215" s="165"/>
      <c r="AM215" s="169"/>
    </row>
    <row r="216" spans="26:39" x14ac:dyDescent="0.3">
      <c r="Z216" s="165"/>
      <c r="AA216" s="165"/>
      <c r="AB216" s="165"/>
      <c r="AC216" s="165"/>
      <c r="AD216" s="165"/>
      <c r="AE216" s="165"/>
      <c r="AF216" s="165"/>
      <c r="AG216" s="165"/>
      <c r="AH216" s="165"/>
      <c r="AI216" s="165"/>
      <c r="AJ216" s="165"/>
      <c r="AK216" s="165"/>
      <c r="AL216" s="165"/>
      <c r="AM216" s="169"/>
    </row>
    <row r="217" spans="26:39" x14ac:dyDescent="0.3">
      <c r="Z217" s="165"/>
      <c r="AA217" s="165"/>
      <c r="AB217" s="165"/>
      <c r="AC217" s="165"/>
      <c r="AD217" s="165"/>
      <c r="AE217" s="165"/>
      <c r="AF217" s="165"/>
      <c r="AG217" s="165"/>
      <c r="AH217" s="165"/>
      <c r="AI217" s="165"/>
      <c r="AJ217" s="165"/>
      <c r="AK217" s="165"/>
      <c r="AL217" s="165"/>
      <c r="AM217" s="169"/>
    </row>
    <row r="218" spans="26:39" x14ac:dyDescent="0.3">
      <c r="Z218" s="165"/>
      <c r="AA218" s="165"/>
      <c r="AB218" s="165"/>
      <c r="AC218" s="165"/>
      <c r="AD218" s="165"/>
      <c r="AE218" s="165"/>
      <c r="AF218" s="165"/>
      <c r="AG218" s="165"/>
      <c r="AH218" s="165"/>
      <c r="AI218" s="165"/>
      <c r="AJ218" s="165"/>
      <c r="AK218" s="165"/>
      <c r="AL218" s="165"/>
      <c r="AM218" s="169"/>
    </row>
    <row r="219" spans="26:39" x14ac:dyDescent="0.3">
      <c r="Z219" s="165"/>
      <c r="AA219" s="165"/>
      <c r="AB219" s="165"/>
      <c r="AC219" s="165"/>
      <c r="AD219" s="165"/>
      <c r="AE219" s="165"/>
      <c r="AF219" s="165"/>
      <c r="AG219" s="165"/>
      <c r="AH219" s="165"/>
      <c r="AI219" s="165"/>
      <c r="AJ219" s="165"/>
      <c r="AK219" s="165"/>
      <c r="AL219" s="165"/>
      <c r="AM219" s="169"/>
    </row>
    <row r="220" spans="26:39" x14ac:dyDescent="0.3">
      <c r="Z220" s="165"/>
      <c r="AA220" s="165"/>
      <c r="AB220" s="165"/>
      <c r="AC220" s="165"/>
      <c r="AD220" s="165"/>
      <c r="AE220" s="165"/>
      <c r="AF220" s="165"/>
      <c r="AG220" s="165"/>
      <c r="AH220" s="165"/>
      <c r="AI220" s="165"/>
      <c r="AJ220" s="165"/>
      <c r="AK220" s="165"/>
      <c r="AL220" s="165"/>
      <c r="AM220" s="169"/>
    </row>
    <row r="221" spans="26:39" x14ac:dyDescent="0.3">
      <c r="Z221" s="165"/>
      <c r="AA221" s="165"/>
      <c r="AB221" s="165"/>
      <c r="AC221" s="165"/>
      <c r="AD221" s="165"/>
      <c r="AE221" s="165"/>
      <c r="AF221" s="165"/>
      <c r="AG221" s="165"/>
      <c r="AH221" s="165"/>
      <c r="AI221" s="165"/>
      <c r="AJ221" s="165"/>
      <c r="AK221" s="165"/>
      <c r="AL221" s="165"/>
      <c r="AM221" s="169"/>
    </row>
    <row r="222" spans="26:39" x14ac:dyDescent="0.3">
      <c r="Z222" s="165"/>
      <c r="AA222" s="165"/>
      <c r="AB222" s="165"/>
      <c r="AC222" s="165"/>
      <c r="AD222" s="165"/>
      <c r="AE222" s="165"/>
      <c r="AF222" s="165"/>
      <c r="AG222" s="165"/>
      <c r="AH222" s="165"/>
      <c r="AI222" s="165"/>
      <c r="AJ222" s="165"/>
      <c r="AK222" s="165"/>
      <c r="AL222" s="165"/>
      <c r="AM222" s="169"/>
    </row>
    <row r="223" spans="26:39" x14ac:dyDescent="0.3">
      <c r="Z223" s="165"/>
      <c r="AA223" s="165"/>
      <c r="AB223" s="165"/>
      <c r="AC223" s="165"/>
      <c r="AD223" s="165"/>
      <c r="AE223" s="165"/>
      <c r="AF223" s="165"/>
      <c r="AG223" s="165"/>
      <c r="AH223" s="165"/>
      <c r="AI223" s="165"/>
      <c r="AJ223" s="165"/>
      <c r="AK223" s="165"/>
      <c r="AL223" s="165"/>
      <c r="AM223" s="169"/>
    </row>
    <row r="224" spans="26:39" x14ac:dyDescent="0.3">
      <c r="Z224" s="165"/>
      <c r="AA224" s="165"/>
      <c r="AB224" s="165"/>
      <c r="AC224" s="165"/>
      <c r="AD224" s="165"/>
      <c r="AE224" s="165"/>
      <c r="AF224" s="165"/>
      <c r="AG224" s="165"/>
      <c r="AH224" s="165"/>
      <c r="AI224" s="165"/>
      <c r="AJ224" s="165"/>
      <c r="AK224" s="165"/>
      <c r="AL224" s="165"/>
      <c r="AM224" s="169"/>
    </row>
    <row r="225" spans="26:39" x14ac:dyDescent="0.3">
      <c r="Z225" s="165"/>
      <c r="AA225" s="165"/>
      <c r="AB225" s="165"/>
      <c r="AC225" s="165"/>
      <c r="AD225" s="165"/>
      <c r="AE225" s="165"/>
      <c r="AF225" s="165"/>
      <c r="AG225" s="165"/>
      <c r="AH225" s="165"/>
      <c r="AI225" s="165"/>
      <c r="AJ225" s="165"/>
      <c r="AK225" s="165"/>
      <c r="AL225" s="165"/>
      <c r="AM225" s="169"/>
    </row>
    <row r="226" spans="26:39" x14ac:dyDescent="0.3">
      <c r="Z226" s="165"/>
      <c r="AA226" s="165"/>
      <c r="AB226" s="165"/>
      <c r="AC226" s="165"/>
      <c r="AD226" s="165"/>
      <c r="AE226" s="165"/>
      <c r="AF226" s="165"/>
      <c r="AG226" s="165"/>
      <c r="AH226" s="165"/>
      <c r="AI226" s="165"/>
      <c r="AJ226" s="165"/>
      <c r="AK226" s="165"/>
      <c r="AL226" s="165"/>
      <c r="AM226" s="169"/>
    </row>
    <row r="227" spans="26:39" x14ac:dyDescent="0.3">
      <c r="Z227" s="165"/>
      <c r="AA227" s="165"/>
      <c r="AB227" s="165"/>
      <c r="AC227" s="165"/>
      <c r="AD227" s="165"/>
      <c r="AE227" s="165"/>
      <c r="AF227" s="165"/>
      <c r="AG227" s="165"/>
      <c r="AH227" s="165"/>
      <c r="AI227" s="165"/>
      <c r="AJ227" s="165"/>
      <c r="AK227" s="165"/>
      <c r="AL227" s="165"/>
      <c r="AM227" s="169"/>
    </row>
    <row r="228" spans="26:39" x14ac:dyDescent="0.3">
      <c r="Z228" s="165"/>
      <c r="AA228" s="165"/>
      <c r="AB228" s="165"/>
      <c r="AC228" s="165"/>
      <c r="AD228" s="165"/>
      <c r="AE228" s="165"/>
      <c r="AF228" s="165"/>
      <c r="AG228" s="165"/>
      <c r="AH228" s="165"/>
      <c r="AI228" s="165"/>
      <c r="AJ228" s="165"/>
      <c r="AK228" s="165"/>
      <c r="AL228" s="165"/>
      <c r="AM228" s="169"/>
    </row>
    <row r="229" spans="26:39" x14ac:dyDescent="0.3">
      <c r="Z229" s="165"/>
      <c r="AA229" s="165"/>
      <c r="AB229" s="165"/>
      <c r="AC229" s="165"/>
      <c r="AD229" s="165"/>
      <c r="AE229" s="165"/>
      <c r="AF229" s="165"/>
      <c r="AG229" s="165"/>
      <c r="AH229" s="165"/>
      <c r="AI229" s="165"/>
      <c r="AJ229" s="165"/>
      <c r="AK229" s="165"/>
      <c r="AL229" s="165"/>
      <c r="AM229" s="169"/>
    </row>
    <row r="230" spans="26:39" x14ac:dyDescent="0.3">
      <c r="Z230" s="165"/>
      <c r="AA230" s="165"/>
      <c r="AB230" s="165"/>
      <c r="AC230" s="165"/>
      <c r="AD230" s="165"/>
      <c r="AE230" s="165"/>
      <c r="AF230" s="165"/>
      <c r="AG230" s="165"/>
      <c r="AH230" s="165"/>
      <c r="AI230" s="165"/>
      <c r="AJ230" s="165"/>
      <c r="AK230" s="165"/>
      <c r="AL230" s="165"/>
      <c r="AM230" s="169"/>
    </row>
    <row r="231" spans="26:39" x14ac:dyDescent="0.3">
      <c r="Z231" s="165"/>
      <c r="AA231" s="165"/>
      <c r="AB231" s="165"/>
      <c r="AC231" s="165"/>
      <c r="AD231" s="165"/>
      <c r="AE231" s="165"/>
      <c r="AF231" s="165"/>
      <c r="AG231" s="165"/>
      <c r="AH231" s="165"/>
      <c r="AI231" s="165"/>
      <c r="AJ231" s="165"/>
      <c r="AK231" s="165"/>
      <c r="AL231" s="165"/>
      <c r="AM231" s="169"/>
    </row>
    <row r="232" spans="26:39" x14ac:dyDescent="0.3">
      <c r="Z232" s="165"/>
      <c r="AA232" s="165"/>
      <c r="AB232" s="165"/>
      <c r="AC232" s="165"/>
      <c r="AD232" s="165"/>
      <c r="AE232" s="165"/>
      <c r="AF232" s="165"/>
      <c r="AG232" s="165"/>
      <c r="AH232" s="165"/>
      <c r="AI232" s="165"/>
      <c r="AJ232" s="165"/>
      <c r="AK232" s="165"/>
      <c r="AL232" s="165"/>
      <c r="AM232" s="169"/>
    </row>
    <row r="233" spans="26:39" x14ac:dyDescent="0.3">
      <c r="Z233" s="165"/>
      <c r="AA233" s="165"/>
      <c r="AB233" s="165"/>
      <c r="AC233" s="165"/>
      <c r="AD233" s="165"/>
      <c r="AE233" s="165"/>
      <c r="AF233" s="165"/>
      <c r="AG233" s="165"/>
      <c r="AH233" s="165"/>
      <c r="AI233" s="165"/>
      <c r="AJ233" s="165"/>
      <c r="AK233" s="165"/>
      <c r="AL233" s="165"/>
      <c r="AM233" s="169"/>
    </row>
    <row r="234" spans="26:39" x14ac:dyDescent="0.3">
      <c r="Z234" s="165"/>
      <c r="AA234" s="165"/>
      <c r="AB234" s="165"/>
      <c r="AC234" s="165"/>
      <c r="AD234" s="165"/>
      <c r="AE234" s="165"/>
      <c r="AF234" s="165"/>
      <c r="AG234" s="165"/>
      <c r="AH234" s="165"/>
      <c r="AI234" s="165"/>
      <c r="AJ234" s="165"/>
      <c r="AK234" s="165"/>
      <c r="AL234" s="165"/>
      <c r="AM234" s="169"/>
    </row>
    <row r="235" spans="26:39" x14ac:dyDescent="0.3">
      <c r="Z235" s="165"/>
      <c r="AA235" s="165"/>
      <c r="AB235" s="165"/>
      <c r="AC235" s="165"/>
      <c r="AD235" s="165"/>
      <c r="AE235" s="165"/>
      <c r="AF235" s="165"/>
      <c r="AG235" s="165"/>
      <c r="AH235" s="165"/>
      <c r="AI235" s="165"/>
      <c r="AJ235" s="165"/>
      <c r="AK235" s="165"/>
      <c r="AL235" s="165"/>
      <c r="AM235" s="169"/>
    </row>
    <row r="236" spans="26:39" x14ac:dyDescent="0.3">
      <c r="Z236" s="165"/>
      <c r="AA236" s="165"/>
      <c r="AB236" s="165"/>
      <c r="AC236" s="165"/>
      <c r="AD236" s="165"/>
      <c r="AE236" s="165"/>
      <c r="AF236" s="165"/>
      <c r="AG236" s="165"/>
      <c r="AH236" s="165"/>
      <c r="AI236" s="165"/>
      <c r="AJ236" s="165"/>
      <c r="AK236" s="165"/>
      <c r="AL236" s="165"/>
      <c r="AM236" s="169"/>
    </row>
    <row r="237" spans="26:39" x14ac:dyDescent="0.3">
      <c r="Z237" s="165"/>
      <c r="AA237" s="165"/>
      <c r="AB237" s="165"/>
      <c r="AC237" s="165"/>
      <c r="AD237" s="165"/>
      <c r="AE237" s="165"/>
      <c r="AF237" s="165"/>
      <c r="AG237" s="165"/>
      <c r="AH237" s="165"/>
      <c r="AI237" s="165"/>
      <c r="AJ237" s="165"/>
      <c r="AK237" s="165"/>
      <c r="AL237" s="165"/>
      <c r="AM237" s="169"/>
    </row>
    <row r="238" spans="26:39" x14ac:dyDescent="0.3">
      <c r="Z238" s="165"/>
      <c r="AA238" s="165"/>
      <c r="AB238" s="165"/>
      <c r="AC238" s="165"/>
      <c r="AD238" s="165"/>
      <c r="AE238" s="165"/>
      <c r="AF238" s="165"/>
      <c r="AG238" s="165"/>
      <c r="AH238" s="165"/>
      <c r="AI238" s="165"/>
      <c r="AJ238" s="165"/>
      <c r="AK238" s="165"/>
      <c r="AL238" s="165"/>
      <c r="AM238" s="169"/>
    </row>
    <row r="239" spans="26:39" x14ac:dyDescent="0.3">
      <c r="Z239" s="165"/>
      <c r="AA239" s="165"/>
      <c r="AB239" s="165"/>
      <c r="AC239" s="165"/>
      <c r="AD239" s="165"/>
      <c r="AE239" s="165"/>
      <c r="AF239" s="165"/>
      <c r="AG239" s="165"/>
      <c r="AH239" s="165"/>
      <c r="AI239" s="165"/>
      <c r="AJ239" s="165"/>
      <c r="AK239" s="165"/>
      <c r="AL239" s="165"/>
      <c r="AM239" s="169"/>
    </row>
    <row r="240" spans="26:39" x14ac:dyDescent="0.3">
      <c r="Z240" s="165"/>
      <c r="AA240" s="165"/>
      <c r="AB240" s="165"/>
      <c r="AC240" s="165"/>
      <c r="AD240" s="165"/>
      <c r="AE240" s="165"/>
      <c r="AF240" s="165"/>
      <c r="AG240" s="165"/>
      <c r="AH240" s="165"/>
      <c r="AI240" s="165"/>
      <c r="AJ240" s="165"/>
      <c r="AK240" s="165"/>
      <c r="AL240" s="165"/>
      <c r="AM240" s="169"/>
    </row>
    <row r="241" spans="26:39" x14ac:dyDescent="0.3">
      <c r="Z241" s="165"/>
      <c r="AA241" s="165"/>
      <c r="AB241" s="165"/>
      <c r="AC241" s="165"/>
      <c r="AD241" s="165"/>
      <c r="AE241" s="165"/>
      <c r="AF241" s="165"/>
      <c r="AG241" s="165"/>
      <c r="AH241" s="165"/>
      <c r="AI241" s="165"/>
      <c r="AJ241" s="165"/>
      <c r="AK241" s="165"/>
      <c r="AL241" s="165"/>
      <c r="AM241" s="169"/>
    </row>
    <row r="242" spans="26:39" x14ac:dyDescent="0.3">
      <c r="Z242" s="165"/>
      <c r="AA242" s="165"/>
      <c r="AB242" s="165"/>
      <c r="AC242" s="165"/>
      <c r="AD242" s="165"/>
      <c r="AE242" s="165"/>
      <c r="AF242" s="165"/>
      <c r="AG242" s="165"/>
      <c r="AH242" s="165"/>
      <c r="AI242" s="165"/>
      <c r="AJ242" s="165"/>
      <c r="AK242" s="165"/>
      <c r="AL242" s="165"/>
      <c r="AM242" s="169"/>
    </row>
    <row r="243" spans="26:39" x14ac:dyDescent="0.3">
      <c r="Z243" s="165"/>
      <c r="AA243" s="165"/>
      <c r="AB243" s="165"/>
      <c r="AC243" s="165"/>
      <c r="AD243" s="165"/>
      <c r="AE243" s="165"/>
      <c r="AF243" s="165"/>
      <c r="AG243" s="165"/>
      <c r="AH243" s="165"/>
      <c r="AI243" s="165"/>
      <c r="AJ243" s="165"/>
      <c r="AK243" s="165"/>
      <c r="AL243" s="165"/>
      <c r="AM243" s="169"/>
    </row>
    <row r="244" spans="26:39" x14ac:dyDescent="0.3">
      <c r="Z244" s="165"/>
      <c r="AA244" s="165"/>
      <c r="AB244" s="165"/>
      <c r="AC244" s="165"/>
      <c r="AD244" s="165"/>
      <c r="AE244" s="165"/>
      <c r="AF244" s="165"/>
      <c r="AG244" s="165"/>
      <c r="AH244" s="165"/>
      <c r="AI244" s="165"/>
      <c r="AJ244" s="165"/>
      <c r="AK244" s="165"/>
      <c r="AL244" s="165"/>
      <c r="AM244" s="169"/>
    </row>
    <row r="245" spans="26:39" x14ac:dyDescent="0.3">
      <c r="Z245" s="165"/>
      <c r="AA245" s="165"/>
      <c r="AB245" s="165"/>
      <c r="AC245" s="165"/>
      <c r="AD245" s="165"/>
      <c r="AE245" s="165"/>
      <c r="AF245" s="165"/>
      <c r="AG245" s="165"/>
      <c r="AH245" s="165"/>
      <c r="AI245" s="165"/>
      <c r="AJ245" s="165"/>
      <c r="AK245" s="165"/>
      <c r="AL245" s="165"/>
      <c r="AM245" s="169"/>
    </row>
    <row r="246" spans="26:39" x14ac:dyDescent="0.3">
      <c r="Z246" s="165"/>
      <c r="AA246" s="165"/>
      <c r="AB246" s="165"/>
      <c r="AC246" s="165"/>
      <c r="AD246" s="165"/>
      <c r="AE246" s="165"/>
      <c r="AF246" s="165"/>
      <c r="AG246" s="165"/>
      <c r="AH246" s="165"/>
      <c r="AI246" s="165"/>
      <c r="AJ246" s="165"/>
      <c r="AK246" s="165"/>
      <c r="AL246" s="165"/>
      <c r="AM246" s="169"/>
    </row>
    <row r="247" spans="26:39" x14ac:dyDescent="0.3">
      <c r="Z247" s="165"/>
      <c r="AA247" s="165"/>
      <c r="AB247" s="165"/>
      <c r="AC247" s="165"/>
      <c r="AD247" s="165"/>
      <c r="AE247" s="165"/>
      <c r="AF247" s="165"/>
      <c r="AG247" s="165"/>
      <c r="AH247" s="165"/>
      <c r="AI247" s="165"/>
      <c r="AJ247" s="165"/>
      <c r="AK247" s="165"/>
      <c r="AL247" s="165"/>
      <c r="AM247" s="169"/>
    </row>
    <row r="248" spans="26:39" x14ac:dyDescent="0.3">
      <c r="Z248" s="165"/>
      <c r="AA248" s="165"/>
      <c r="AB248" s="165"/>
      <c r="AC248" s="165"/>
      <c r="AD248" s="165"/>
      <c r="AE248" s="165"/>
      <c r="AF248" s="165"/>
      <c r="AG248" s="165"/>
      <c r="AH248" s="165"/>
      <c r="AI248" s="165"/>
      <c r="AJ248" s="165"/>
      <c r="AK248" s="165"/>
      <c r="AL248" s="165"/>
      <c r="AM248" s="169"/>
    </row>
    <row r="249" spans="26:39" x14ac:dyDescent="0.3">
      <c r="Z249" s="165"/>
      <c r="AA249" s="165"/>
      <c r="AB249" s="165"/>
      <c r="AC249" s="165"/>
      <c r="AD249" s="165"/>
      <c r="AE249" s="165"/>
      <c r="AF249" s="165"/>
      <c r="AG249" s="165"/>
      <c r="AH249" s="165"/>
      <c r="AI249" s="165"/>
      <c r="AJ249" s="165"/>
      <c r="AK249" s="165"/>
      <c r="AL249" s="165"/>
      <c r="AM249" s="169"/>
    </row>
    <row r="250" spans="26:39" x14ac:dyDescent="0.3">
      <c r="Z250" s="165"/>
      <c r="AA250" s="165"/>
      <c r="AB250" s="165"/>
      <c r="AC250" s="165"/>
      <c r="AD250" s="165"/>
      <c r="AE250" s="165"/>
      <c r="AF250" s="165"/>
      <c r="AG250" s="165"/>
      <c r="AH250" s="165"/>
      <c r="AI250" s="165"/>
      <c r="AJ250" s="165"/>
      <c r="AK250" s="165"/>
      <c r="AL250" s="165"/>
      <c r="AM250" s="169"/>
    </row>
    <row r="251" spans="26:39" x14ac:dyDescent="0.3">
      <c r="Z251" s="165"/>
      <c r="AA251" s="165"/>
      <c r="AB251" s="165"/>
      <c r="AC251" s="165"/>
      <c r="AD251" s="165"/>
      <c r="AE251" s="165"/>
      <c r="AF251" s="165"/>
      <c r="AG251" s="165"/>
      <c r="AH251" s="165"/>
      <c r="AI251" s="165"/>
      <c r="AJ251" s="165"/>
      <c r="AK251" s="165"/>
      <c r="AL251" s="165"/>
      <c r="AM251" s="169"/>
    </row>
    <row r="252" spans="26:39" x14ac:dyDescent="0.3">
      <c r="Z252" s="165"/>
      <c r="AA252" s="165"/>
      <c r="AB252" s="165"/>
      <c r="AC252" s="165"/>
      <c r="AD252" s="165"/>
      <c r="AE252" s="165"/>
      <c r="AF252" s="165"/>
      <c r="AG252" s="165"/>
      <c r="AH252" s="165"/>
      <c r="AI252" s="165"/>
      <c r="AJ252" s="165"/>
      <c r="AK252" s="165"/>
      <c r="AL252" s="165"/>
      <c r="AM252" s="169"/>
    </row>
    <row r="253" spans="26:39" x14ac:dyDescent="0.3">
      <c r="Z253" s="165"/>
      <c r="AA253" s="165"/>
      <c r="AB253" s="165"/>
      <c r="AC253" s="165"/>
      <c r="AD253" s="165"/>
      <c r="AE253" s="165"/>
      <c r="AF253" s="165"/>
      <c r="AG253" s="165"/>
      <c r="AH253" s="165"/>
      <c r="AI253" s="165"/>
      <c r="AJ253" s="165"/>
      <c r="AK253" s="165"/>
      <c r="AL253" s="165"/>
      <c r="AM253" s="169"/>
    </row>
    <row r="254" spans="26:39" x14ac:dyDescent="0.3">
      <c r="Z254" s="165"/>
      <c r="AA254" s="165"/>
      <c r="AB254" s="165"/>
      <c r="AC254" s="165"/>
      <c r="AD254" s="165"/>
      <c r="AE254" s="165"/>
      <c r="AF254" s="165"/>
      <c r="AG254" s="165"/>
      <c r="AH254" s="165"/>
      <c r="AI254" s="165"/>
      <c r="AJ254" s="165"/>
      <c r="AK254" s="165"/>
      <c r="AL254" s="165"/>
      <c r="AM254" s="169"/>
    </row>
    <row r="255" spans="26:39" x14ac:dyDescent="0.3">
      <c r="Z255" s="165"/>
      <c r="AA255" s="165"/>
      <c r="AB255" s="165"/>
      <c r="AC255" s="165"/>
      <c r="AD255" s="165"/>
      <c r="AE255" s="165"/>
      <c r="AF255" s="165"/>
      <c r="AG255" s="165"/>
      <c r="AH255" s="165"/>
      <c r="AI255" s="165"/>
      <c r="AJ255" s="165"/>
      <c r="AK255" s="165"/>
      <c r="AL255" s="165"/>
      <c r="AM255" s="169"/>
    </row>
    <row r="256" spans="26:39" x14ac:dyDescent="0.3">
      <c r="Z256" s="165"/>
      <c r="AA256" s="165"/>
      <c r="AB256" s="165"/>
      <c r="AC256" s="165"/>
      <c r="AD256" s="165"/>
      <c r="AE256" s="165"/>
      <c r="AF256" s="165"/>
      <c r="AG256" s="165"/>
      <c r="AH256" s="165"/>
      <c r="AI256" s="165"/>
      <c r="AJ256" s="165"/>
      <c r="AK256" s="165"/>
      <c r="AL256" s="165"/>
      <c r="AM256" s="169"/>
    </row>
    <row r="257" spans="26:39" x14ac:dyDescent="0.3">
      <c r="Z257" s="165"/>
      <c r="AA257" s="165"/>
      <c r="AB257" s="165"/>
      <c r="AC257" s="165"/>
      <c r="AD257" s="165"/>
      <c r="AE257" s="165"/>
      <c r="AF257" s="165"/>
      <c r="AG257" s="165"/>
      <c r="AH257" s="165"/>
      <c r="AI257" s="165"/>
      <c r="AJ257" s="165"/>
      <c r="AK257" s="165"/>
      <c r="AL257" s="165"/>
      <c r="AM257" s="169"/>
    </row>
    <row r="258" spans="26:39" x14ac:dyDescent="0.3">
      <c r="Z258" s="165"/>
      <c r="AA258" s="165"/>
      <c r="AB258" s="165"/>
      <c r="AC258" s="165"/>
      <c r="AD258" s="165"/>
      <c r="AE258" s="165"/>
      <c r="AF258" s="165"/>
      <c r="AG258" s="165"/>
      <c r="AH258" s="165"/>
      <c r="AI258" s="165"/>
      <c r="AJ258" s="165"/>
      <c r="AK258" s="165"/>
      <c r="AL258" s="165"/>
      <c r="AM258" s="169"/>
    </row>
    <row r="259" spans="26:39" x14ac:dyDescent="0.3">
      <c r="Z259" s="165"/>
      <c r="AA259" s="165"/>
      <c r="AB259" s="165"/>
      <c r="AC259" s="165"/>
      <c r="AD259" s="165"/>
      <c r="AE259" s="165"/>
      <c r="AF259" s="165"/>
      <c r="AG259" s="165"/>
      <c r="AH259" s="165"/>
      <c r="AI259" s="165"/>
      <c r="AJ259" s="165"/>
      <c r="AK259" s="165"/>
      <c r="AL259" s="165"/>
      <c r="AM259" s="169"/>
    </row>
    <row r="260" spans="26:39" x14ac:dyDescent="0.3">
      <c r="Z260" s="165"/>
      <c r="AA260" s="165"/>
      <c r="AB260" s="165"/>
      <c r="AC260" s="165"/>
      <c r="AD260" s="165"/>
      <c r="AE260" s="165"/>
      <c r="AF260" s="165"/>
      <c r="AG260" s="165"/>
      <c r="AH260" s="165"/>
      <c r="AI260" s="165"/>
      <c r="AJ260" s="165"/>
      <c r="AK260" s="165"/>
      <c r="AL260" s="165"/>
      <c r="AM260" s="169"/>
    </row>
    <row r="261" spans="26:39" x14ac:dyDescent="0.3">
      <c r="Z261" s="165"/>
      <c r="AA261" s="165"/>
      <c r="AB261" s="165"/>
      <c r="AC261" s="165"/>
      <c r="AD261" s="165"/>
      <c r="AE261" s="165"/>
      <c r="AF261" s="165"/>
      <c r="AG261" s="165"/>
      <c r="AH261" s="165"/>
      <c r="AI261" s="165"/>
      <c r="AJ261" s="165"/>
      <c r="AK261" s="165"/>
      <c r="AL261" s="165"/>
      <c r="AM261" s="169"/>
    </row>
    <row r="262" spans="26:39" x14ac:dyDescent="0.3">
      <c r="Z262" s="165"/>
      <c r="AA262" s="165"/>
      <c r="AB262" s="165"/>
      <c r="AC262" s="165"/>
      <c r="AD262" s="165"/>
      <c r="AE262" s="165"/>
      <c r="AF262" s="165"/>
      <c r="AG262" s="165"/>
      <c r="AH262" s="165"/>
      <c r="AI262" s="165"/>
      <c r="AJ262" s="165"/>
      <c r="AK262" s="165"/>
      <c r="AL262" s="165"/>
      <c r="AM262" s="169"/>
    </row>
    <row r="263" spans="26:39" x14ac:dyDescent="0.3">
      <c r="Z263" s="165"/>
      <c r="AA263" s="165"/>
      <c r="AB263" s="165"/>
      <c r="AC263" s="165"/>
      <c r="AD263" s="165"/>
      <c r="AE263" s="165"/>
      <c r="AF263" s="165"/>
      <c r="AG263" s="165"/>
      <c r="AH263" s="165"/>
      <c r="AI263" s="165"/>
      <c r="AJ263" s="165"/>
      <c r="AK263" s="165"/>
      <c r="AL263" s="165"/>
      <c r="AM263" s="169"/>
    </row>
    <row r="264" spans="26:39" x14ac:dyDescent="0.3">
      <c r="Z264" s="165"/>
      <c r="AA264" s="165"/>
      <c r="AB264" s="165"/>
      <c r="AC264" s="165"/>
      <c r="AD264" s="165"/>
      <c r="AE264" s="165"/>
      <c r="AF264" s="165"/>
      <c r="AG264" s="165"/>
      <c r="AH264" s="165"/>
      <c r="AI264" s="165"/>
      <c r="AJ264" s="165"/>
      <c r="AK264" s="165"/>
      <c r="AL264" s="165"/>
      <c r="AM264" s="169"/>
    </row>
    <row r="265" spans="26:39" x14ac:dyDescent="0.3">
      <c r="Z265" s="165"/>
      <c r="AA265" s="165"/>
      <c r="AB265" s="165"/>
      <c r="AC265" s="165"/>
      <c r="AD265" s="165"/>
      <c r="AE265" s="165"/>
      <c r="AF265" s="165"/>
      <c r="AG265" s="165"/>
      <c r="AH265" s="165"/>
      <c r="AI265" s="165"/>
      <c r="AJ265" s="165"/>
      <c r="AK265" s="165"/>
      <c r="AL265" s="165"/>
      <c r="AM265" s="169"/>
    </row>
    <row r="266" spans="26:39" x14ac:dyDescent="0.3">
      <c r="Z266" s="165"/>
      <c r="AA266" s="165"/>
      <c r="AB266" s="165"/>
      <c r="AC266" s="165"/>
      <c r="AD266" s="165"/>
      <c r="AE266" s="165"/>
      <c r="AF266" s="165"/>
      <c r="AG266" s="165"/>
      <c r="AH266" s="165"/>
      <c r="AI266" s="165"/>
      <c r="AJ266" s="165"/>
      <c r="AK266" s="165"/>
      <c r="AL266" s="165"/>
      <c r="AM266" s="169"/>
    </row>
    <row r="267" spans="26:39" x14ac:dyDescent="0.3">
      <c r="Z267" s="165"/>
      <c r="AA267" s="165"/>
      <c r="AB267" s="165"/>
      <c r="AC267" s="165"/>
      <c r="AD267" s="165"/>
      <c r="AE267" s="165"/>
      <c r="AF267" s="165"/>
      <c r="AG267" s="165"/>
      <c r="AH267" s="165"/>
      <c r="AI267" s="165"/>
      <c r="AJ267" s="165"/>
      <c r="AK267" s="165"/>
      <c r="AL267" s="165"/>
      <c r="AM267" s="169"/>
    </row>
    <row r="268" spans="26:39" x14ac:dyDescent="0.3">
      <c r="Z268" s="165"/>
      <c r="AA268" s="165"/>
      <c r="AB268" s="165"/>
      <c r="AC268" s="165"/>
      <c r="AD268" s="165"/>
      <c r="AE268" s="165"/>
      <c r="AF268" s="165"/>
      <c r="AG268" s="165"/>
      <c r="AH268" s="165"/>
      <c r="AI268" s="165"/>
      <c r="AJ268" s="165"/>
      <c r="AK268" s="165"/>
      <c r="AL268" s="165"/>
      <c r="AM268" s="169"/>
    </row>
    <row r="269" spans="26:39" x14ac:dyDescent="0.3">
      <c r="Z269" s="165"/>
      <c r="AA269" s="165"/>
      <c r="AB269" s="165"/>
      <c r="AC269" s="165"/>
      <c r="AD269" s="165"/>
      <c r="AE269" s="165"/>
      <c r="AF269" s="165"/>
      <c r="AG269" s="165"/>
      <c r="AH269" s="165"/>
      <c r="AI269" s="165"/>
      <c r="AJ269" s="165"/>
      <c r="AK269" s="165"/>
      <c r="AL269" s="165"/>
      <c r="AM269" s="169"/>
    </row>
    <row r="270" spans="26:39" x14ac:dyDescent="0.3">
      <c r="Z270" s="165"/>
      <c r="AA270" s="165"/>
      <c r="AB270" s="165"/>
      <c r="AC270" s="165"/>
      <c r="AD270" s="165"/>
      <c r="AE270" s="165"/>
      <c r="AF270" s="165"/>
      <c r="AG270" s="165"/>
      <c r="AH270" s="165"/>
      <c r="AI270" s="165"/>
      <c r="AJ270" s="165"/>
      <c r="AK270" s="165"/>
      <c r="AL270" s="165"/>
      <c r="AM270" s="169"/>
    </row>
    <row r="271" spans="26:39" x14ac:dyDescent="0.3">
      <c r="Z271" s="165"/>
      <c r="AA271" s="165"/>
      <c r="AB271" s="165"/>
      <c r="AC271" s="165"/>
      <c r="AD271" s="165"/>
      <c r="AE271" s="165"/>
      <c r="AF271" s="165"/>
      <c r="AG271" s="165"/>
      <c r="AH271" s="165"/>
      <c r="AI271" s="165"/>
      <c r="AJ271" s="165"/>
      <c r="AK271" s="165"/>
      <c r="AL271" s="165"/>
      <c r="AM271" s="169"/>
    </row>
    <row r="272" spans="26:39" x14ac:dyDescent="0.3">
      <c r="Z272" s="165"/>
      <c r="AA272" s="165"/>
      <c r="AB272" s="165"/>
      <c r="AC272" s="165"/>
      <c r="AD272" s="165"/>
      <c r="AE272" s="165"/>
      <c r="AF272" s="165"/>
      <c r="AG272" s="165"/>
      <c r="AH272" s="165"/>
      <c r="AI272" s="165"/>
      <c r="AJ272" s="165"/>
      <c r="AK272" s="165"/>
      <c r="AL272" s="165"/>
      <c r="AM272" s="169"/>
    </row>
    <row r="273" spans="26:39" x14ac:dyDescent="0.3">
      <c r="Z273" s="165"/>
      <c r="AA273" s="165"/>
      <c r="AB273" s="165"/>
      <c r="AC273" s="165"/>
      <c r="AD273" s="165"/>
      <c r="AE273" s="165"/>
      <c r="AF273" s="165"/>
      <c r="AG273" s="165"/>
      <c r="AH273" s="165"/>
      <c r="AI273" s="165"/>
      <c r="AJ273" s="165"/>
      <c r="AK273" s="165"/>
      <c r="AL273" s="165"/>
      <c r="AM273" s="169"/>
    </row>
    <row r="274" spans="26:39" x14ac:dyDescent="0.3">
      <c r="Z274" s="165"/>
      <c r="AA274" s="165"/>
      <c r="AB274" s="165"/>
      <c r="AC274" s="165"/>
      <c r="AD274" s="165"/>
      <c r="AE274" s="165"/>
      <c r="AF274" s="165"/>
      <c r="AG274" s="165"/>
      <c r="AH274" s="165"/>
      <c r="AI274" s="165"/>
      <c r="AJ274" s="165"/>
      <c r="AK274" s="165"/>
      <c r="AL274" s="165"/>
      <c r="AM274" s="169"/>
    </row>
    <row r="275" spans="26:39" x14ac:dyDescent="0.3">
      <c r="Z275" s="165"/>
      <c r="AA275" s="165"/>
      <c r="AB275" s="165"/>
      <c r="AC275" s="165"/>
      <c r="AD275" s="165"/>
      <c r="AE275" s="165"/>
      <c r="AF275" s="165"/>
      <c r="AG275" s="165"/>
      <c r="AH275" s="165"/>
      <c r="AI275" s="165"/>
      <c r="AJ275" s="165"/>
      <c r="AK275" s="165"/>
      <c r="AL275" s="165"/>
      <c r="AM275" s="169"/>
    </row>
    <row r="276" spans="26:39" x14ac:dyDescent="0.3">
      <c r="Z276" s="165"/>
      <c r="AA276" s="165"/>
      <c r="AB276" s="165"/>
      <c r="AC276" s="165"/>
      <c r="AD276" s="165"/>
      <c r="AE276" s="165"/>
      <c r="AF276" s="165"/>
      <c r="AG276" s="165"/>
      <c r="AH276" s="165"/>
      <c r="AI276" s="165"/>
      <c r="AJ276" s="165"/>
      <c r="AK276" s="165"/>
      <c r="AL276" s="165"/>
      <c r="AM276" s="169"/>
    </row>
    <row r="277" spans="26:39" x14ac:dyDescent="0.3">
      <c r="Z277" s="165"/>
      <c r="AA277" s="165"/>
      <c r="AB277" s="165"/>
      <c r="AC277" s="165"/>
      <c r="AD277" s="165"/>
      <c r="AE277" s="165"/>
      <c r="AF277" s="165"/>
      <c r="AG277" s="165"/>
      <c r="AH277" s="165"/>
      <c r="AI277" s="165"/>
      <c r="AJ277" s="165"/>
      <c r="AK277" s="165"/>
      <c r="AL277" s="165"/>
      <c r="AM277" s="169"/>
    </row>
    <row r="278" spans="26:39" x14ac:dyDescent="0.3">
      <c r="Z278" s="165"/>
      <c r="AA278" s="165"/>
      <c r="AB278" s="165"/>
      <c r="AC278" s="165"/>
      <c r="AD278" s="165"/>
      <c r="AE278" s="165"/>
      <c r="AF278" s="165"/>
      <c r="AG278" s="165"/>
      <c r="AH278" s="165"/>
      <c r="AI278" s="165"/>
      <c r="AJ278" s="165"/>
      <c r="AK278" s="165"/>
      <c r="AL278" s="165"/>
      <c r="AM278" s="169"/>
    </row>
    <row r="279" spans="26:39" x14ac:dyDescent="0.3">
      <c r="Z279" s="165"/>
      <c r="AA279" s="165"/>
      <c r="AB279" s="165"/>
      <c r="AC279" s="165"/>
      <c r="AD279" s="165"/>
      <c r="AE279" s="165"/>
      <c r="AF279" s="165"/>
      <c r="AG279" s="165"/>
      <c r="AH279" s="165"/>
      <c r="AI279" s="165"/>
      <c r="AJ279" s="165"/>
      <c r="AK279" s="165"/>
      <c r="AL279" s="165"/>
      <c r="AM279" s="169"/>
    </row>
    <row r="280" spans="26:39" x14ac:dyDescent="0.3">
      <c r="Z280" s="165"/>
      <c r="AA280" s="165"/>
      <c r="AB280" s="165"/>
      <c r="AC280" s="165"/>
      <c r="AD280" s="165"/>
      <c r="AE280" s="165"/>
      <c r="AF280" s="165"/>
      <c r="AG280" s="165"/>
      <c r="AH280" s="165"/>
      <c r="AI280" s="165"/>
      <c r="AJ280" s="165"/>
      <c r="AK280" s="165"/>
      <c r="AL280" s="165"/>
      <c r="AM280" s="169"/>
    </row>
    <row r="281" spans="26:39" x14ac:dyDescent="0.3">
      <c r="Z281" s="165"/>
      <c r="AA281" s="165"/>
      <c r="AB281" s="165"/>
      <c r="AC281" s="165"/>
      <c r="AD281" s="165"/>
      <c r="AE281" s="165"/>
      <c r="AF281" s="165"/>
      <c r="AG281" s="165"/>
      <c r="AH281" s="165"/>
      <c r="AI281" s="165"/>
      <c r="AJ281" s="165"/>
      <c r="AK281" s="165"/>
      <c r="AL281" s="165"/>
      <c r="AM281" s="169"/>
    </row>
    <row r="282" spans="26:39" x14ac:dyDescent="0.3">
      <c r="Z282" s="165"/>
      <c r="AA282" s="165"/>
      <c r="AB282" s="165"/>
      <c r="AC282" s="165"/>
      <c r="AD282" s="165"/>
      <c r="AE282" s="165"/>
      <c r="AF282" s="165"/>
      <c r="AG282" s="165"/>
      <c r="AH282" s="165"/>
      <c r="AI282" s="165"/>
      <c r="AJ282" s="165"/>
      <c r="AK282" s="165"/>
      <c r="AL282" s="165"/>
      <c r="AM282" s="169"/>
    </row>
    <row r="283" spans="26:39" x14ac:dyDescent="0.3">
      <c r="Z283" s="165"/>
      <c r="AA283" s="165"/>
      <c r="AB283" s="165"/>
      <c r="AC283" s="165"/>
      <c r="AD283" s="165"/>
      <c r="AE283" s="165"/>
      <c r="AF283" s="165"/>
      <c r="AG283" s="165"/>
      <c r="AH283" s="165"/>
      <c r="AI283" s="165"/>
      <c r="AJ283" s="165"/>
      <c r="AK283" s="165"/>
      <c r="AL283" s="165"/>
      <c r="AM283" s="169"/>
    </row>
    <row r="284" spans="26:39" x14ac:dyDescent="0.3">
      <c r="Z284" s="165"/>
      <c r="AA284" s="165"/>
      <c r="AB284" s="165"/>
      <c r="AC284" s="165"/>
      <c r="AD284" s="165"/>
      <c r="AE284" s="165"/>
      <c r="AF284" s="165"/>
      <c r="AG284" s="165"/>
      <c r="AH284" s="165"/>
      <c r="AI284" s="165"/>
      <c r="AJ284" s="165"/>
      <c r="AK284" s="165"/>
      <c r="AL284" s="165"/>
      <c r="AM284" s="169"/>
    </row>
    <row r="285" spans="26:39" x14ac:dyDescent="0.3">
      <c r="Z285" s="165"/>
      <c r="AA285" s="165"/>
      <c r="AB285" s="165"/>
      <c r="AC285" s="165"/>
      <c r="AD285" s="165"/>
      <c r="AE285" s="165"/>
      <c r="AF285" s="165"/>
      <c r="AG285" s="165"/>
      <c r="AH285" s="165"/>
      <c r="AI285" s="165"/>
      <c r="AJ285" s="165"/>
      <c r="AK285" s="165"/>
      <c r="AL285" s="165"/>
      <c r="AM285" s="169"/>
    </row>
    <row r="286" spans="26:39" x14ac:dyDescent="0.3">
      <c r="Z286" s="165"/>
      <c r="AA286" s="165"/>
      <c r="AB286" s="165"/>
      <c r="AC286" s="165"/>
      <c r="AD286" s="165"/>
      <c r="AE286" s="165"/>
      <c r="AF286" s="165"/>
      <c r="AG286" s="165"/>
      <c r="AH286" s="165"/>
      <c r="AI286" s="165"/>
      <c r="AJ286" s="165"/>
      <c r="AK286" s="165"/>
      <c r="AL286" s="165"/>
      <c r="AM286" s="169"/>
    </row>
    <row r="287" spans="26:39" x14ac:dyDescent="0.3">
      <c r="Z287" s="165"/>
      <c r="AA287" s="165"/>
      <c r="AB287" s="165"/>
      <c r="AC287" s="165"/>
      <c r="AD287" s="165"/>
      <c r="AE287" s="165"/>
      <c r="AF287" s="165"/>
      <c r="AG287" s="165"/>
      <c r="AH287" s="165"/>
      <c r="AI287" s="165"/>
      <c r="AJ287" s="165"/>
      <c r="AK287" s="165"/>
      <c r="AL287" s="165"/>
      <c r="AM287" s="169"/>
    </row>
    <row r="288" spans="26:39" x14ac:dyDescent="0.3">
      <c r="Z288" s="165"/>
      <c r="AA288" s="165"/>
      <c r="AB288" s="165"/>
      <c r="AC288" s="165"/>
      <c r="AD288" s="165"/>
      <c r="AE288" s="165"/>
      <c r="AF288" s="165"/>
      <c r="AG288" s="165"/>
      <c r="AH288" s="165"/>
      <c r="AI288" s="165"/>
      <c r="AJ288" s="165"/>
      <c r="AK288" s="165"/>
      <c r="AL288" s="165"/>
      <c r="AM288" s="169"/>
    </row>
    <row r="289" spans="26:39" x14ac:dyDescent="0.3">
      <c r="Z289" s="165"/>
      <c r="AA289" s="165"/>
      <c r="AB289" s="165"/>
      <c r="AC289" s="165"/>
      <c r="AD289" s="165"/>
      <c r="AE289" s="165"/>
      <c r="AF289" s="165"/>
      <c r="AG289" s="165"/>
      <c r="AH289" s="165"/>
      <c r="AI289" s="165"/>
      <c r="AJ289" s="165"/>
      <c r="AK289" s="165"/>
      <c r="AL289" s="165"/>
      <c r="AM289" s="169"/>
    </row>
    <row r="290" spans="26:39" x14ac:dyDescent="0.3">
      <c r="Z290" s="165"/>
      <c r="AA290" s="165"/>
      <c r="AB290" s="165"/>
      <c r="AC290" s="165"/>
      <c r="AD290" s="165"/>
      <c r="AE290" s="165"/>
      <c r="AF290" s="165"/>
      <c r="AG290" s="165"/>
      <c r="AH290" s="165"/>
      <c r="AI290" s="165"/>
      <c r="AJ290" s="165"/>
      <c r="AK290" s="165"/>
      <c r="AL290" s="165"/>
      <c r="AM290" s="169"/>
    </row>
    <row r="291" spans="26:39" x14ac:dyDescent="0.3">
      <c r="Z291" s="165"/>
      <c r="AA291" s="165"/>
      <c r="AB291" s="165"/>
      <c r="AC291" s="165"/>
      <c r="AD291" s="165"/>
      <c r="AE291" s="165"/>
      <c r="AF291" s="165"/>
      <c r="AG291" s="165"/>
      <c r="AH291" s="165"/>
      <c r="AI291" s="165"/>
      <c r="AJ291" s="165"/>
      <c r="AK291" s="165"/>
      <c r="AL291" s="165"/>
      <c r="AM291" s="169"/>
    </row>
    <row r="292" spans="26:39" x14ac:dyDescent="0.3">
      <c r="Z292" s="165"/>
      <c r="AA292" s="165"/>
      <c r="AB292" s="165"/>
      <c r="AC292" s="165"/>
      <c r="AD292" s="165"/>
      <c r="AE292" s="165"/>
      <c r="AF292" s="165"/>
      <c r="AG292" s="165"/>
      <c r="AH292" s="165"/>
      <c r="AI292" s="165"/>
      <c r="AJ292" s="165"/>
      <c r="AK292" s="165"/>
      <c r="AL292" s="165"/>
      <c r="AM292" s="169"/>
    </row>
    <row r="293" spans="26:39" x14ac:dyDescent="0.3">
      <c r="Z293" s="165"/>
      <c r="AA293" s="165"/>
      <c r="AB293" s="165"/>
      <c r="AC293" s="165"/>
      <c r="AD293" s="165"/>
      <c r="AE293" s="165"/>
      <c r="AF293" s="165"/>
      <c r="AG293" s="165"/>
      <c r="AH293" s="165"/>
      <c r="AI293" s="165"/>
      <c r="AJ293" s="165"/>
      <c r="AK293" s="165"/>
      <c r="AL293" s="165"/>
      <c r="AM293" s="169"/>
    </row>
    <row r="294" spans="26:39" x14ac:dyDescent="0.3">
      <c r="Z294" s="165"/>
      <c r="AA294" s="165"/>
      <c r="AB294" s="165"/>
      <c r="AC294" s="165"/>
      <c r="AD294" s="165"/>
      <c r="AE294" s="165"/>
      <c r="AF294" s="165"/>
      <c r="AG294" s="165"/>
      <c r="AH294" s="165"/>
      <c r="AI294" s="165"/>
      <c r="AJ294" s="165"/>
      <c r="AK294" s="165"/>
      <c r="AL294" s="165"/>
      <c r="AM294" s="169"/>
    </row>
    <row r="295" spans="26:39" x14ac:dyDescent="0.3">
      <c r="Z295" s="165"/>
      <c r="AA295" s="165"/>
      <c r="AB295" s="165"/>
      <c r="AC295" s="165"/>
      <c r="AD295" s="165"/>
      <c r="AE295" s="165"/>
      <c r="AF295" s="165"/>
      <c r="AG295" s="165"/>
      <c r="AH295" s="165"/>
      <c r="AI295" s="165"/>
      <c r="AJ295" s="165"/>
      <c r="AK295" s="165"/>
      <c r="AL295" s="165"/>
      <c r="AM295" s="169"/>
    </row>
    <row r="296" spans="26:39" x14ac:dyDescent="0.3">
      <c r="Z296" s="165"/>
      <c r="AA296" s="165"/>
      <c r="AB296" s="165"/>
      <c r="AC296" s="165"/>
      <c r="AD296" s="165"/>
      <c r="AE296" s="165"/>
      <c r="AF296" s="165"/>
      <c r="AG296" s="165"/>
      <c r="AH296" s="165"/>
      <c r="AI296" s="165"/>
      <c r="AJ296" s="165"/>
      <c r="AK296" s="165"/>
      <c r="AL296" s="165"/>
      <c r="AM296" s="169"/>
    </row>
    <row r="297" spans="26:39" x14ac:dyDescent="0.3">
      <c r="Z297" s="165"/>
      <c r="AA297" s="165"/>
      <c r="AB297" s="165"/>
      <c r="AC297" s="165"/>
      <c r="AD297" s="165"/>
      <c r="AE297" s="165"/>
      <c r="AF297" s="165"/>
      <c r="AG297" s="165"/>
      <c r="AH297" s="165"/>
      <c r="AI297" s="165"/>
      <c r="AJ297" s="165"/>
      <c r="AK297" s="165"/>
      <c r="AL297" s="165"/>
      <c r="AM297" s="169"/>
    </row>
    <row r="298" spans="26:39" x14ac:dyDescent="0.3">
      <c r="Z298" s="165"/>
      <c r="AA298" s="165"/>
      <c r="AB298" s="165"/>
      <c r="AC298" s="165"/>
      <c r="AD298" s="165"/>
      <c r="AE298" s="165"/>
      <c r="AF298" s="165"/>
      <c r="AG298" s="165"/>
      <c r="AH298" s="165"/>
      <c r="AI298" s="165"/>
      <c r="AJ298" s="165"/>
      <c r="AK298" s="165"/>
      <c r="AL298" s="165"/>
      <c r="AM298" s="169"/>
    </row>
    <row r="299" spans="26:39" x14ac:dyDescent="0.3">
      <c r="Z299" s="165"/>
      <c r="AA299" s="165"/>
      <c r="AB299" s="165"/>
      <c r="AC299" s="165"/>
      <c r="AD299" s="165"/>
      <c r="AE299" s="165"/>
      <c r="AF299" s="165"/>
      <c r="AG299" s="165"/>
      <c r="AH299" s="165"/>
      <c r="AI299" s="165"/>
      <c r="AJ299" s="165"/>
      <c r="AK299" s="165"/>
      <c r="AL299" s="165"/>
      <c r="AM299" s="169"/>
    </row>
    <row r="300" spans="26:39" x14ac:dyDescent="0.3">
      <c r="Z300" s="165"/>
      <c r="AA300" s="165"/>
      <c r="AB300" s="165"/>
      <c r="AC300" s="165"/>
      <c r="AD300" s="165"/>
      <c r="AE300" s="165"/>
      <c r="AF300" s="165"/>
      <c r="AG300" s="165"/>
      <c r="AH300" s="165"/>
      <c r="AI300" s="165"/>
      <c r="AJ300" s="165"/>
      <c r="AK300" s="165"/>
      <c r="AL300" s="165"/>
      <c r="AM300" s="169"/>
    </row>
    <row r="301" spans="26:39" x14ac:dyDescent="0.3">
      <c r="Z301" s="165"/>
      <c r="AA301" s="165"/>
      <c r="AB301" s="165"/>
      <c r="AC301" s="165"/>
      <c r="AD301" s="165"/>
      <c r="AE301" s="165"/>
      <c r="AF301" s="165"/>
      <c r="AG301" s="165"/>
      <c r="AH301" s="165"/>
      <c r="AI301" s="165"/>
      <c r="AJ301" s="165"/>
      <c r="AK301" s="165"/>
      <c r="AL301" s="165"/>
      <c r="AM301" s="169"/>
    </row>
    <row r="302" spans="26:39" x14ac:dyDescent="0.3">
      <c r="Z302" s="165"/>
      <c r="AA302" s="165"/>
      <c r="AB302" s="165"/>
      <c r="AC302" s="165"/>
      <c r="AD302" s="165"/>
      <c r="AE302" s="165"/>
      <c r="AF302" s="165"/>
      <c r="AG302" s="165"/>
      <c r="AH302" s="165"/>
      <c r="AI302" s="165"/>
      <c r="AJ302" s="165"/>
      <c r="AK302" s="165"/>
      <c r="AL302" s="165"/>
      <c r="AM302" s="169"/>
    </row>
    <row r="303" spans="26:39" x14ac:dyDescent="0.3">
      <c r="Z303" s="165"/>
      <c r="AA303" s="165"/>
      <c r="AB303" s="165"/>
      <c r="AC303" s="165"/>
      <c r="AD303" s="165"/>
      <c r="AE303" s="165"/>
      <c r="AF303" s="165"/>
      <c r="AG303" s="165"/>
      <c r="AH303" s="165"/>
      <c r="AI303" s="165"/>
      <c r="AJ303" s="165"/>
      <c r="AK303" s="165"/>
      <c r="AL303" s="165"/>
      <c r="AM303" s="169"/>
    </row>
    <row r="304" spans="26:39" x14ac:dyDescent="0.3">
      <c r="Z304" s="165"/>
      <c r="AA304" s="165"/>
      <c r="AB304" s="165"/>
      <c r="AC304" s="165"/>
      <c r="AD304" s="165"/>
      <c r="AE304" s="165"/>
      <c r="AF304" s="165"/>
      <c r="AG304" s="165"/>
      <c r="AH304" s="165"/>
      <c r="AI304" s="165"/>
      <c r="AJ304" s="165"/>
      <c r="AK304" s="165"/>
      <c r="AL304" s="165"/>
      <c r="AM304" s="169"/>
    </row>
    <row r="305" spans="26:39" x14ac:dyDescent="0.3">
      <c r="Z305" s="165"/>
      <c r="AA305" s="165"/>
      <c r="AB305" s="165"/>
      <c r="AC305" s="165"/>
      <c r="AD305" s="165"/>
      <c r="AE305" s="165"/>
      <c r="AF305" s="165"/>
      <c r="AG305" s="165"/>
      <c r="AH305" s="165"/>
      <c r="AI305" s="165"/>
      <c r="AJ305" s="165"/>
      <c r="AK305" s="165"/>
      <c r="AL305" s="165"/>
      <c r="AM305" s="169"/>
    </row>
    <row r="306" spans="26:39" x14ac:dyDescent="0.3">
      <c r="Z306" s="165"/>
      <c r="AA306" s="165"/>
      <c r="AB306" s="165"/>
      <c r="AC306" s="165"/>
      <c r="AD306" s="165"/>
      <c r="AE306" s="165"/>
      <c r="AF306" s="165"/>
      <c r="AG306" s="165"/>
      <c r="AH306" s="165"/>
      <c r="AI306" s="165"/>
      <c r="AJ306" s="165"/>
      <c r="AK306" s="165"/>
      <c r="AL306" s="165"/>
      <c r="AM306" s="169"/>
    </row>
    <row r="307" spans="26:39" x14ac:dyDescent="0.3">
      <c r="Z307" s="165"/>
      <c r="AA307" s="165"/>
      <c r="AB307" s="165"/>
      <c r="AC307" s="165"/>
      <c r="AD307" s="165"/>
      <c r="AE307" s="165"/>
      <c r="AF307" s="165"/>
      <c r="AG307" s="165"/>
      <c r="AH307" s="165"/>
      <c r="AI307" s="165"/>
      <c r="AJ307" s="165"/>
      <c r="AK307" s="165"/>
      <c r="AL307" s="165"/>
      <c r="AM307" s="169"/>
    </row>
    <row r="308" spans="26:39" x14ac:dyDescent="0.3">
      <c r="Z308" s="165"/>
      <c r="AA308" s="165"/>
      <c r="AB308" s="165"/>
      <c r="AC308" s="165"/>
      <c r="AD308" s="165"/>
      <c r="AE308" s="165"/>
      <c r="AF308" s="165"/>
      <c r="AG308" s="165"/>
      <c r="AH308" s="165"/>
      <c r="AI308" s="165"/>
      <c r="AJ308" s="165"/>
      <c r="AK308" s="165"/>
      <c r="AL308" s="165"/>
      <c r="AM308" s="169"/>
    </row>
    <row r="309" spans="26:39" x14ac:dyDescent="0.3">
      <c r="Z309" s="165"/>
      <c r="AA309" s="165"/>
      <c r="AB309" s="165"/>
      <c r="AC309" s="165"/>
      <c r="AD309" s="165"/>
      <c r="AE309" s="165"/>
      <c r="AF309" s="165"/>
      <c r="AG309" s="165"/>
      <c r="AH309" s="165"/>
      <c r="AI309" s="165"/>
      <c r="AJ309" s="165"/>
      <c r="AK309" s="165"/>
      <c r="AL309" s="165"/>
      <c r="AM309" s="169"/>
    </row>
    <row r="310" spans="26:39" x14ac:dyDescent="0.3">
      <c r="Z310" s="165"/>
      <c r="AA310" s="165"/>
      <c r="AB310" s="165"/>
      <c r="AC310" s="165"/>
      <c r="AD310" s="165"/>
      <c r="AE310" s="165"/>
      <c r="AF310" s="165"/>
      <c r="AG310" s="165"/>
      <c r="AH310" s="165"/>
      <c r="AI310" s="165"/>
      <c r="AJ310" s="165"/>
      <c r="AK310" s="165"/>
      <c r="AL310" s="165"/>
      <c r="AM310" s="169"/>
    </row>
    <row r="311" spans="26:39" x14ac:dyDescent="0.3">
      <c r="Z311" s="165"/>
      <c r="AA311" s="165"/>
      <c r="AB311" s="165"/>
      <c r="AC311" s="165"/>
      <c r="AD311" s="165"/>
      <c r="AE311" s="165"/>
      <c r="AF311" s="165"/>
      <c r="AG311" s="165"/>
      <c r="AH311" s="165"/>
      <c r="AI311" s="165"/>
      <c r="AJ311" s="165"/>
      <c r="AK311" s="165"/>
      <c r="AL311" s="165"/>
      <c r="AM311" s="169"/>
    </row>
    <row r="312" spans="26:39" x14ac:dyDescent="0.3">
      <c r="Z312" s="165"/>
      <c r="AA312" s="165"/>
      <c r="AB312" s="165"/>
      <c r="AC312" s="165"/>
      <c r="AD312" s="165"/>
      <c r="AE312" s="165"/>
      <c r="AF312" s="165"/>
      <c r="AG312" s="165"/>
      <c r="AH312" s="165"/>
      <c r="AI312" s="165"/>
      <c r="AJ312" s="165"/>
      <c r="AK312" s="165"/>
      <c r="AL312" s="165"/>
      <c r="AM312" s="169"/>
    </row>
    <row r="313" spans="26:39" x14ac:dyDescent="0.3">
      <c r="Z313" s="165"/>
      <c r="AA313" s="165"/>
      <c r="AB313" s="165"/>
      <c r="AC313" s="165"/>
      <c r="AD313" s="165"/>
      <c r="AE313" s="165"/>
      <c r="AF313" s="165"/>
      <c r="AG313" s="165"/>
      <c r="AH313" s="165"/>
      <c r="AI313" s="165"/>
      <c r="AJ313" s="165"/>
      <c r="AK313" s="165"/>
      <c r="AL313" s="165"/>
      <c r="AM313" s="169"/>
    </row>
    <row r="314" spans="26:39" x14ac:dyDescent="0.3">
      <c r="Z314" s="165"/>
      <c r="AA314" s="165"/>
      <c r="AB314" s="165"/>
      <c r="AC314" s="165"/>
      <c r="AD314" s="165"/>
      <c r="AE314" s="165"/>
      <c r="AF314" s="165"/>
      <c r="AG314" s="165"/>
      <c r="AH314" s="165"/>
      <c r="AI314" s="165"/>
      <c r="AJ314" s="165"/>
      <c r="AK314" s="165"/>
      <c r="AL314" s="165"/>
      <c r="AM314" s="169"/>
    </row>
    <row r="315" spans="26:39" x14ac:dyDescent="0.3">
      <c r="Z315" s="165"/>
      <c r="AA315" s="165"/>
      <c r="AB315" s="165"/>
      <c r="AC315" s="165"/>
      <c r="AD315" s="165"/>
      <c r="AE315" s="165"/>
      <c r="AF315" s="165"/>
      <c r="AG315" s="165"/>
      <c r="AH315" s="165"/>
      <c r="AI315" s="165"/>
      <c r="AJ315" s="165"/>
      <c r="AK315" s="165"/>
      <c r="AL315" s="165"/>
      <c r="AM315" s="169"/>
    </row>
    <row r="316" spans="26:39" x14ac:dyDescent="0.3">
      <c r="Z316" s="165"/>
      <c r="AA316" s="165"/>
      <c r="AB316" s="165"/>
      <c r="AC316" s="165"/>
      <c r="AD316" s="165"/>
      <c r="AE316" s="165"/>
      <c r="AF316" s="165"/>
      <c r="AG316" s="165"/>
      <c r="AH316" s="165"/>
      <c r="AI316" s="165"/>
      <c r="AJ316" s="165"/>
      <c r="AK316" s="165"/>
      <c r="AL316" s="165"/>
      <c r="AM316" s="169"/>
    </row>
    <row r="317" spans="26:39" x14ac:dyDescent="0.3">
      <c r="Z317" s="165"/>
      <c r="AA317" s="165"/>
      <c r="AB317" s="165"/>
      <c r="AC317" s="165"/>
      <c r="AD317" s="165"/>
      <c r="AE317" s="165"/>
      <c r="AF317" s="165"/>
      <c r="AG317" s="165"/>
      <c r="AH317" s="165"/>
      <c r="AI317" s="165"/>
      <c r="AJ317" s="165"/>
      <c r="AK317" s="165"/>
      <c r="AL317" s="165"/>
      <c r="AM317" s="169"/>
    </row>
    <row r="318" spans="26:39" x14ac:dyDescent="0.3">
      <c r="Z318" s="165"/>
      <c r="AA318" s="165"/>
      <c r="AB318" s="165"/>
      <c r="AC318" s="165"/>
      <c r="AD318" s="165"/>
      <c r="AE318" s="165"/>
      <c r="AF318" s="165"/>
      <c r="AG318" s="165"/>
      <c r="AH318" s="165"/>
      <c r="AI318" s="165"/>
      <c r="AJ318" s="165"/>
      <c r="AK318" s="165"/>
      <c r="AL318" s="165"/>
      <c r="AM318" s="169"/>
    </row>
    <row r="319" spans="26:39" x14ac:dyDescent="0.3">
      <c r="Z319" s="165"/>
      <c r="AA319" s="165"/>
      <c r="AB319" s="165"/>
      <c r="AC319" s="165"/>
      <c r="AD319" s="165"/>
      <c r="AE319" s="165"/>
      <c r="AF319" s="165"/>
      <c r="AG319" s="165"/>
      <c r="AH319" s="165"/>
      <c r="AI319" s="165"/>
      <c r="AJ319" s="165"/>
      <c r="AK319" s="165"/>
      <c r="AL319" s="165"/>
      <c r="AM319" s="169"/>
    </row>
    <row r="320" spans="26:39" x14ac:dyDescent="0.3">
      <c r="Z320" s="165"/>
      <c r="AA320" s="165"/>
      <c r="AB320" s="165"/>
      <c r="AC320" s="165"/>
      <c r="AD320" s="165"/>
      <c r="AE320" s="165"/>
      <c r="AF320" s="165"/>
      <c r="AG320" s="165"/>
      <c r="AH320" s="165"/>
      <c r="AI320" s="165"/>
      <c r="AJ320" s="165"/>
      <c r="AK320" s="165"/>
      <c r="AL320" s="165"/>
      <c r="AM320" s="169"/>
    </row>
    <row r="321" spans="26:39" x14ac:dyDescent="0.3">
      <c r="Z321" s="165"/>
      <c r="AA321" s="165"/>
      <c r="AB321" s="165"/>
      <c r="AC321" s="165"/>
      <c r="AD321" s="165"/>
      <c r="AE321" s="165"/>
      <c r="AF321" s="165"/>
      <c r="AG321" s="165"/>
      <c r="AH321" s="165"/>
      <c r="AI321" s="165"/>
      <c r="AJ321" s="165"/>
      <c r="AK321" s="165"/>
      <c r="AL321" s="165"/>
      <c r="AM321" s="169"/>
    </row>
    <row r="322" spans="26:39" x14ac:dyDescent="0.3">
      <c r="Z322" s="165"/>
      <c r="AA322" s="165"/>
      <c r="AB322" s="165"/>
      <c r="AC322" s="165"/>
      <c r="AD322" s="165"/>
      <c r="AE322" s="165"/>
      <c r="AF322" s="165"/>
      <c r="AG322" s="165"/>
      <c r="AH322" s="165"/>
      <c r="AI322" s="165"/>
      <c r="AJ322" s="165"/>
      <c r="AK322" s="165"/>
      <c r="AL322" s="165"/>
      <c r="AM322" s="169"/>
    </row>
    <row r="323" spans="26:39" x14ac:dyDescent="0.3">
      <c r="Z323" s="165"/>
      <c r="AA323" s="165"/>
      <c r="AB323" s="165"/>
      <c r="AC323" s="165"/>
      <c r="AD323" s="165"/>
      <c r="AE323" s="165"/>
      <c r="AF323" s="165"/>
      <c r="AG323" s="165"/>
      <c r="AH323" s="165"/>
      <c r="AI323" s="165"/>
      <c r="AJ323" s="165"/>
      <c r="AK323" s="165"/>
      <c r="AL323" s="165"/>
      <c r="AM323" s="169"/>
    </row>
    <row r="324" spans="26:39" x14ac:dyDescent="0.3">
      <c r="Z324" s="165"/>
      <c r="AA324" s="165"/>
      <c r="AB324" s="165"/>
      <c r="AC324" s="165"/>
      <c r="AD324" s="165"/>
      <c r="AE324" s="165"/>
      <c r="AF324" s="165"/>
      <c r="AG324" s="165"/>
      <c r="AH324" s="165"/>
      <c r="AI324" s="165"/>
      <c r="AJ324" s="165"/>
      <c r="AK324" s="165"/>
      <c r="AL324" s="165"/>
      <c r="AM324" s="169"/>
    </row>
    <row r="325" spans="26:39" x14ac:dyDescent="0.3">
      <c r="Z325" s="165"/>
      <c r="AA325" s="165"/>
      <c r="AB325" s="165"/>
      <c r="AC325" s="165"/>
      <c r="AD325" s="165"/>
      <c r="AE325" s="165"/>
      <c r="AF325" s="165"/>
      <c r="AG325" s="165"/>
      <c r="AH325" s="165"/>
      <c r="AI325" s="165"/>
      <c r="AJ325" s="165"/>
      <c r="AK325" s="165"/>
      <c r="AL325" s="165"/>
      <c r="AM325" s="169"/>
    </row>
    <row r="326" spans="26:39" x14ac:dyDescent="0.3">
      <c r="Z326" s="165"/>
      <c r="AA326" s="165"/>
      <c r="AB326" s="165"/>
      <c r="AC326" s="165"/>
      <c r="AD326" s="165"/>
      <c r="AE326" s="165"/>
      <c r="AF326" s="165"/>
      <c r="AG326" s="165"/>
      <c r="AH326" s="165"/>
      <c r="AI326" s="165"/>
      <c r="AJ326" s="165"/>
      <c r="AK326" s="165"/>
      <c r="AL326" s="165"/>
      <c r="AM326" s="169"/>
    </row>
    <row r="327" spans="26:39" x14ac:dyDescent="0.3">
      <c r="Z327" s="165"/>
      <c r="AA327" s="165"/>
      <c r="AB327" s="165"/>
      <c r="AC327" s="165"/>
      <c r="AD327" s="165"/>
      <c r="AE327" s="165"/>
      <c r="AF327" s="165"/>
      <c r="AG327" s="165"/>
      <c r="AH327" s="165"/>
      <c r="AI327" s="165"/>
      <c r="AJ327" s="165"/>
      <c r="AK327" s="165"/>
      <c r="AL327" s="165"/>
      <c r="AM327" s="169"/>
    </row>
    <row r="328" spans="26:39" x14ac:dyDescent="0.3">
      <c r="Z328" s="165"/>
      <c r="AA328" s="165"/>
      <c r="AB328" s="165"/>
      <c r="AC328" s="165"/>
      <c r="AD328" s="165"/>
      <c r="AE328" s="165"/>
      <c r="AF328" s="165"/>
      <c r="AG328" s="165"/>
      <c r="AH328" s="165"/>
      <c r="AI328" s="165"/>
      <c r="AJ328" s="165"/>
      <c r="AK328" s="165"/>
      <c r="AL328" s="165"/>
      <c r="AM328" s="169"/>
    </row>
    <row r="329" spans="26:39" x14ac:dyDescent="0.3">
      <c r="Z329" s="165"/>
      <c r="AA329" s="165"/>
      <c r="AB329" s="165"/>
      <c r="AC329" s="165"/>
      <c r="AD329" s="165"/>
      <c r="AE329" s="165"/>
      <c r="AF329" s="165"/>
      <c r="AG329" s="165"/>
      <c r="AH329" s="165"/>
      <c r="AI329" s="165"/>
      <c r="AJ329" s="165"/>
      <c r="AK329" s="165"/>
      <c r="AL329" s="165"/>
      <c r="AM329" s="169"/>
    </row>
    <row r="330" spans="26:39" x14ac:dyDescent="0.3">
      <c r="Z330" s="165"/>
      <c r="AA330" s="165"/>
      <c r="AB330" s="165"/>
      <c r="AC330" s="165"/>
      <c r="AD330" s="165"/>
      <c r="AE330" s="165"/>
      <c r="AF330" s="165"/>
      <c r="AG330" s="165"/>
      <c r="AH330" s="165"/>
      <c r="AI330" s="165"/>
      <c r="AJ330" s="165"/>
      <c r="AK330" s="165"/>
      <c r="AL330" s="165"/>
      <c r="AM330" s="169"/>
    </row>
    <row r="331" spans="26:39" x14ac:dyDescent="0.3">
      <c r="Z331" s="165"/>
      <c r="AA331" s="165"/>
      <c r="AB331" s="165"/>
      <c r="AC331" s="165"/>
      <c r="AD331" s="165"/>
      <c r="AE331" s="165"/>
      <c r="AF331" s="165"/>
      <c r="AG331" s="165"/>
      <c r="AH331" s="165"/>
      <c r="AI331" s="165"/>
      <c r="AJ331" s="165"/>
      <c r="AK331" s="165"/>
      <c r="AL331" s="165"/>
      <c r="AM331" s="169"/>
    </row>
    <row r="332" spans="26:39" x14ac:dyDescent="0.3">
      <c r="Z332" s="165"/>
      <c r="AA332" s="165"/>
      <c r="AB332" s="165"/>
      <c r="AC332" s="165"/>
      <c r="AD332" s="165"/>
      <c r="AE332" s="165"/>
      <c r="AF332" s="165"/>
      <c r="AG332" s="165"/>
      <c r="AH332" s="165"/>
      <c r="AI332" s="165"/>
      <c r="AJ332" s="165"/>
      <c r="AK332" s="165"/>
      <c r="AL332" s="165"/>
    </row>
    <row r="333" spans="26:39" x14ac:dyDescent="0.3">
      <c r="Z333" s="165"/>
      <c r="AA333" s="165"/>
      <c r="AB333" s="165"/>
      <c r="AC333" s="165"/>
      <c r="AD333" s="165"/>
      <c r="AE333" s="165"/>
      <c r="AF333" s="165"/>
      <c r="AG333" s="165"/>
      <c r="AH333" s="165"/>
      <c r="AI333" s="165"/>
      <c r="AJ333" s="165"/>
      <c r="AK333" s="165"/>
      <c r="AL333" s="165"/>
    </row>
    <row r="334" spans="26:39" x14ac:dyDescent="0.3">
      <c r="Z334" s="165"/>
      <c r="AA334" s="165"/>
      <c r="AB334" s="165"/>
      <c r="AC334" s="165"/>
      <c r="AD334" s="165"/>
      <c r="AE334" s="165"/>
      <c r="AF334" s="165"/>
      <c r="AG334" s="165"/>
      <c r="AH334" s="165"/>
      <c r="AI334" s="165"/>
      <c r="AJ334" s="165"/>
      <c r="AK334" s="165"/>
      <c r="AL334" s="165"/>
    </row>
    <row r="335" spans="26:39" x14ac:dyDescent="0.3">
      <c r="Z335" s="165"/>
      <c r="AA335" s="165"/>
      <c r="AB335" s="165"/>
      <c r="AC335" s="165"/>
      <c r="AD335" s="165"/>
      <c r="AE335" s="165"/>
      <c r="AF335" s="165"/>
      <c r="AG335" s="165"/>
      <c r="AH335" s="165"/>
      <c r="AI335" s="165"/>
      <c r="AJ335" s="165"/>
      <c r="AK335" s="165"/>
      <c r="AL335" s="165"/>
    </row>
    <row r="336" spans="26:39" x14ac:dyDescent="0.3">
      <c r="Z336" s="165"/>
      <c r="AA336" s="165"/>
      <c r="AB336" s="165"/>
      <c r="AC336" s="165"/>
      <c r="AD336" s="165"/>
      <c r="AE336" s="165"/>
      <c r="AF336" s="165"/>
      <c r="AG336" s="165"/>
      <c r="AH336" s="165"/>
      <c r="AI336" s="165"/>
      <c r="AJ336" s="165"/>
      <c r="AK336" s="165"/>
      <c r="AL336" s="165"/>
    </row>
    <row r="337" spans="26:38" x14ac:dyDescent="0.3">
      <c r="Z337" s="165"/>
      <c r="AA337" s="165"/>
      <c r="AB337" s="165"/>
      <c r="AC337" s="165"/>
      <c r="AD337" s="165"/>
      <c r="AE337" s="165"/>
      <c r="AF337" s="165"/>
      <c r="AG337" s="165"/>
      <c r="AH337" s="165"/>
      <c r="AI337" s="165"/>
      <c r="AJ337" s="165"/>
      <c r="AK337" s="165"/>
      <c r="AL337" s="165"/>
    </row>
    <row r="338" spans="26:38" x14ac:dyDescent="0.3">
      <c r="Z338" s="165"/>
      <c r="AA338" s="165"/>
      <c r="AB338" s="165"/>
      <c r="AC338" s="165"/>
      <c r="AD338" s="165"/>
      <c r="AE338" s="165"/>
      <c r="AF338" s="165"/>
      <c r="AG338" s="165"/>
      <c r="AH338" s="165"/>
      <c r="AI338" s="165"/>
      <c r="AJ338" s="165"/>
      <c r="AK338" s="165"/>
      <c r="AL338" s="165"/>
    </row>
    <row r="339" spans="26:38" x14ac:dyDescent="0.3">
      <c r="Z339" s="165"/>
      <c r="AA339" s="165"/>
      <c r="AB339" s="165"/>
      <c r="AC339" s="165"/>
      <c r="AD339" s="165"/>
      <c r="AE339" s="165"/>
      <c r="AF339" s="165"/>
      <c r="AG339" s="165"/>
      <c r="AH339" s="165"/>
      <c r="AI339" s="165"/>
      <c r="AJ339" s="165"/>
      <c r="AK339" s="165"/>
      <c r="AL339" s="165"/>
    </row>
    <row r="340" spans="26:38" x14ac:dyDescent="0.3">
      <c r="Z340" s="165"/>
      <c r="AA340" s="165"/>
      <c r="AB340" s="165"/>
      <c r="AC340" s="165"/>
      <c r="AD340" s="165"/>
      <c r="AE340" s="165"/>
      <c r="AF340" s="165"/>
      <c r="AG340" s="165"/>
      <c r="AH340" s="165"/>
      <c r="AI340" s="165"/>
      <c r="AJ340" s="165"/>
      <c r="AK340" s="165"/>
      <c r="AL340" s="165"/>
    </row>
    <row r="341" spans="26:38" x14ac:dyDescent="0.3">
      <c r="Z341" s="165"/>
      <c r="AA341" s="165"/>
      <c r="AB341" s="165"/>
      <c r="AC341" s="165"/>
      <c r="AD341" s="165"/>
      <c r="AE341" s="165"/>
      <c r="AF341" s="165"/>
      <c r="AG341" s="165"/>
      <c r="AH341" s="165"/>
      <c r="AI341" s="165"/>
      <c r="AJ341" s="165"/>
      <c r="AK341" s="165"/>
      <c r="AL341" s="165"/>
    </row>
    <row r="342" spans="26:38" x14ac:dyDescent="0.3">
      <c r="Z342" s="165"/>
      <c r="AA342" s="165"/>
      <c r="AB342" s="165"/>
      <c r="AC342" s="165"/>
      <c r="AD342" s="165"/>
      <c r="AE342" s="165"/>
      <c r="AF342" s="165"/>
      <c r="AG342" s="165"/>
      <c r="AH342" s="165"/>
      <c r="AI342" s="165"/>
      <c r="AJ342" s="165"/>
      <c r="AK342" s="165"/>
      <c r="AL342" s="165"/>
    </row>
    <row r="343" spans="26:38" x14ac:dyDescent="0.3">
      <c r="Z343" s="165"/>
      <c r="AA343" s="165"/>
      <c r="AB343" s="165"/>
      <c r="AC343" s="165"/>
      <c r="AD343" s="165"/>
      <c r="AE343" s="165"/>
      <c r="AF343" s="165"/>
      <c r="AG343" s="165"/>
      <c r="AH343" s="165"/>
      <c r="AI343" s="165"/>
      <c r="AJ343" s="165"/>
      <c r="AK343" s="165"/>
      <c r="AL343" s="165"/>
    </row>
    <row r="344" spans="26:38" x14ac:dyDescent="0.3">
      <c r="Z344" s="165"/>
      <c r="AA344" s="165"/>
      <c r="AB344" s="165"/>
      <c r="AC344" s="165"/>
      <c r="AD344" s="165"/>
      <c r="AE344" s="165"/>
      <c r="AF344" s="165"/>
      <c r="AG344" s="165"/>
      <c r="AH344" s="165"/>
      <c r="AI344" s="165"/>
      <c r="AJ344" s="165"/>
      <c r="AK344" s="165"/>
      <c r="AL344" s="165"/>
    </row>
    <row r="345" spans="26:38" x14ac:dyDescent="0.3">
      <c r="Z345" s="165"/>
      <c r="AA345" s="165"/>
      <c r="AB345" s="165"/>
      <c r="AC345" s="165"/>
      <c r="AD345" s="165"/>
      <c r="AE345" s="165"/>
      <c r="AF345" s="165"/>
      <c r="AG345" s="165"/>
      <c r="AH345" s="165"/>
      <c r="AI345" s="165"/>
      <c r="AJ345" s="165"/>
      <c r="AK345" s="165"/>
      <c r="AL345" s="165"/>
    </row>
    <row r="346" spans="26:38" x14ac:dyDescent="0.3">
      <c r="Z346" s="165"/>
      <c r="AA346" s="165"/>
      <c r="AB346" s="165"/>
      <c r="AC346" s="165"/>
      <c r="AD346" s="165"/>
      <c r="AE346" s="165"/>
      <c r="AF346" s="165"/>
      <c r="AG346" s="165"/>
      <c r="AH346" s="165"/>
      <c r="AI346" s="165"/>
      <c r="AJ346" s="165"/>
      <c r="AK346" s="165"/>
      <c r="AL346" s="165"/>
    </row>
    <row r="347" spans="26:38" x14ac:dyDescent="0.3">
      <c r="Z347" s="165"/>
      <c r="AA347" s="165"/>
      <c r="AB347" s="165"/>
      <c r="AC347" s="165"/>
      <c r="AD347" s="165"/>
      <c r="AE347" s="165"/>
      <c r="AF347" s="165"/>
      <c r="AG347" s="165"/>
      <c r="AH347" s="165"/>
      <c r="AI347" s="165"/>
      <c r="AJ347" s="165"/>
      <c r="AK347" s="165"/>
      <c r="AL347" s="165"/>
    </row>
    <row r="348" spans="26:38" x14ac:dyDescent="0.3">
      <c r="Z348" s="165"/>
      <c r="AA348" s="165"/>
      <c r="AB348" s="165"/>
      <c r="AC348" s="165"/>
      <c r="AD348" s="165"/>
      <c r="AE348" s="165"/>
      <c r="AF348" s="165"/>
      <c r="AG348" s="165"/>
      <c r="AH348" s="165"/>
      <c r="AI348" s="165"/>
      <c r="AJ348" s="165"/>
      <c r="AK348" s="165"/>
      <c r="AL348" s="165"/>
    </row>
    <row r="349" spans="26:38" x14ac:dyDescent="0.3">
      <c r="Z349" s="165"/>
      <c r="AA349" s="165"/>
      <c r="AB349" s="165"/>
      <c r="AC349" s="165"/>
      <c r="AD349" s="165"/>
      <c r="AE349" s="165"/>
      <c r="AF349" s="165"/>
      <c r="AG349" s="165"/>
      <c r="AH349" s="165"/>
      <c r="AI349" s="165"/>
      <c r="AJ349" s="165"/>
      <c r="AK349" s="165"/>
      <c r="AL349" s="165"/>
    </row>
    <row r="350" spans="26:38" x14ac:dyDescent="0.3">
      <c r="Z350" s="165"/>
      <c r="AA350" s="165"/>
      <c r="AB350" s="165"/>
      <c r="AC350" s="165"/>
      <c r="AD350" s="165"/>
      <c r="AE350" s="165"/>
      <c r="AF350" s="165"/>
      <c r="AG350" s="165"/>
      <c r="AH350" s="165"/>
      <c r="AI350" s="165"/>
      <c r="AJ350" s="165"/>
      <c r="AK350" s="165"/>
      <c r="AL350" s="165"/>
    </row>
    <row r="351" spans="26:38" x14ac:dyDescent="0.3">
      <c r="Z351" s="165"/>
      <c r="AA351" s="165"/>
      <c r="AB351" s="165"/>
      <c r="AC351" s="165"/>
      <c r="AD351" s="165"/>
      <c r="AE351" s="165"/>
      <c r="AF351" s="165"/>
      <c r="AG351" s="165"/>
      <c r="AH351" s="165"/>
      <c r="AI351" s="165"/>
      <c r="AJ351" s="165"/>
      <c r="AK351" s="165"/>
      <c r="AL351" s="165"/>
    </row>
    <row r="352" spans="26:38" x14ac:dyDescent="0.3">
      <c r="Z352" s="165"/>
      <c r="AA352" s="165"/>
      <c r="AB352" s="165"/>
      <c r="AC352" s="165"/>
      <c r="AD352" s="165"/>
      <c r="AE352" s="165"/>
      <c r="AF352" s="165"/>
      <c r="AG352" s="165"/>
      <c r="AH352" s="165"/>
      <c r="AI352" s="165"/>
      <c r="AJ352" s="165"/>
      <c r="AK352" s="165"/>
      <c r="AL352" s="165"/>
    </row>
    <row r="353" spans="26:38" x14ac:dyDescent="0.3">
      <c r="Z353" s="165"/>
      <c r="AA353" s="165"/>
      <c r="AB353" s="165"/>
      <c r="AC353" s="165"/>
      <c r="AD353" s="165"/>
      <c r="AE353" s="165"/>
      <c r="AF353" s="165"/>
      <c r="AG353" s="165"/>
      <c r="AH353" s="165"/>
      <c r="AI353" s="165"/>
      <c r="AJ353" s="165"/>
      <c r="AK353" s="165"/>
      <c r="AL353" s="165"/>
    </row>
    <row r="354" spans="26:38" x14ac:dyDescent="0.3">
      <c r="Z354" s="165"/>
      <c r="AA354" s="165"/>
      <c r="AB354" s="165"/>
      <c r="AC354" s="165"/>
      <c r="AD354" s="165"/>
      <c r="AE354" s="165"/>
      <c r="AF354" s="165"/>
      <c r="AG354" s="165"/>
      <c r="AH354" s="165"/>
      <c r="AI354" s="165"/>
      <c r="AJ354" s="165"/>
      <c r="AK354" s="165"/>
      <c r="AL354" s="165"/>
    </row>
    <row r="355" spans="26:38" x14ac:dyDescent="0.3">
      <c r="Z355" s="165"/>
      <c r="AA355" s="165"/>
      <c r="AB355" s="165"/>
      <c r="AC355" s="165"/>
      <c r="AD355" s="165"/>
      <c r="AE355" s="165"/>
      <c r="AF355" s="165"/>
      <c r="AG355" s="165"/>
      <c r="AH355" s="165"/>
      <c r="AI355" s="165"/>
      <c r="AJ355" s="165"/>
      <c r="AK355" s="165"/>
      <c r="AL355" s="165"/>
    </row>
    <row r="356" spans="26:38" x14ac:dyDescent="0.3">
      <c r="Z356" s="165"/>
      <c r="AA356" s="165"/>
      <c r="AB356" s="165"/>
      <c r="AC356" s="165"/>
      <c r="AD356" s="165"/>
      <c r="AE356" s="165"/>
      <c r="AF356" s="165"/>
      <c r="AG356" s="165"/>
      <c r="AH356" s="165"/>
      <c r="AI356" s="165"/>
      <c r="AJ356" s="165"/>
      <c r="AK356" s="165"/>
      <c r="AL356" s="165"/>
    </row>
    <row r="357" spans="26:38" x14ac:dyDescent="0.3">
      <c r="Z357" s="165"/>
      <c r="AA357" s="165"/>
      <c r="AB357" s="165"/>
      <c r="AC357" s="165"/>
      <c r="AD357" s="165"/>
      <c r="AE357" s="165"/>
      <c r="AF357" s="165"/>
      <c r="AG357" s="165"/>
      <c r="AH357" s="165"/>
      <c r="AI357" s="165"/>
      <c r="AJ357" s="165"/>
      <c r="AK357" s="165"/>
      <c r="AL357" s="165"/>
    </row>
    <row r="358" spans="26:38" x14ac:dyDescent="0.3">
      <c r="Z358" s="165"/>
      <c r="AA358" s="165"/>
      <c r="AB358" s="165"/>
      <c r="AC358" s="165"/>
      <c r="AD358" s="165"/>
      <c r="AE358" s="165"/>
      <c r="AF358" s="165"/>
      <c r="AG358" s="165"/>
      <c r="AH358" s="165"/>
      <c r="AI358" s="165"/>
      <c r="AJ358" s="165"/>
      <c r="AK358" s="165"/>
      <c r="AL358" s="165"/>
    </row>
    <row r="359" spans="26:38" x14ac:dyDescent="0.3">
      <c r="Z359" s="165"/>
      <c r="AA359" s="165"/>
      <c r="AB359" s="165"/>
      <c r="AC359" s="165"/>
      <c r="AD359" s="165"/>
      <c r="AE359" s="165"/>
      <c r="AF359" s="165"/>
      <c r="AG359" s="165"/>
      <c r="AH359" s="165"/>
      <c r="AI359" s="165"/>
      <c r="AJ359" s="165"/>
      <c r="AK359" s="165"/>
      <c r="AL359" s="165"/>
    </row>
    <row r="360" spans="26:38" x14ac:dyDescent="0.3">
      <c r="Z360" s="165"/>
      <c r="AA360" s="165"/>
      <c r="AB360" s="165"/>
      <c r="AC360" s="165"/>
      <c r="AD360" s="165"/>
      <c r="AE360" s="165"/>
      <c r="AF360" s="165"/>
      <c r="AG360" s="165"/>
      <c r="AH360" s="165"/>
      <c r="AI360" s="165"/>
      <c r="AJ360" s="165"/>
      <c r="AK360" s="165"/>
      <c r="AL360" s="165"/>
    </row>
    <row r="361" spans="26:38" x14ac:dyDescent="0.3">
      <c r="Z361" s="165"/>
      <c r="AA361" s="165"/>
      <c r="AB361" s="165"/>
      <c r="AC361" s="165"/>
      <c r="AD361" s="165"/>
      <c r="AE361" s="165"/>
      <c r="AF361" s="165"/>
      <c r="AG361" s="165"/>
      <c r="AH361" s="165"/>
      <c r="AI361" s="165"/>
      <c r="AJ361" s="165"/>
      <c r="AK361" s="165"/>
      <c r="AL361" s="165"/>
    </row>
    <row r="362" spans="26:38" x14ac:dyDescent="0.3">
      <c r="Z362" s="165"/>
      <c r="AA362" s="165"/>
      <c r="AB362" s="165"/>
      <c r="AC362" s="165"/>
      <c r="AD362" s="165"/>
      <c r="AE362" s="165"/>
      <c r="AF362" s="165"/>
      <c r="AG362" s="165"/>
      <c r="AH362" s="165"/>
      <c r="AI362" s="165"/>
      <c r="AJ362" s="165"/>
      <c r="AK362" s="165"/>
      <c r="AL362" s="165"/>
    </row>
    <row r="363" spans="26:38" x14ac:dyDescent="0.3">
      <c r="Z363" s="165"/>
      <c r="AA363" s="165"/>
      <c r="AB363" s="165"/>
      <c r="AC363" s="165"/>
      <c r="AD363" s="165"/>
      <c r="AE363" s="165"/>
      <c r="AF363" s="165"/>
      <c r="AG363" s="165"/>
      <c r="AH363" s="165"/>
      <c r="AI363" s="165"/>
      <c r="AJ363" s="165"/>
      <c r="AK363" s="165"/>
      <c r="AL363" s="165"/>
    </row>
    <row r="364" spans="26:38" x14ac:dyDescent="0.3">
      <c r="Z364" s="165"/>
      <c r="AA364" s="165"/>
      <c r="AB364" s="165"/>
      <c r="AC364" s="165"/>
      <c r="AD364" s="165"/>
      <c r="AE364" s="165"/>
      <c r="AF364" s="165"/>
      <c r="AG364" s="165"/>
      <c r="AH364" s="165"/>
      <c r="AI364" s="165"/>
      <c r="AJ364" s="165"/>
      <c r="AK364" s="165"/>
      <c r="AL364" s="165"/>
    </row>
    <row r="365" spans="26:38" x14ac:dyDescent="0.3">
      <c r="Z365" s="165"/>
      <c r="AA365" s="165"/>
      <c r="AB365" s="165"/>
      <c r="AC365" s="165"/>
      <c r="AD365" s="165"/>
      <c r="AE365" s="165"/>
      <c r="AF365" s="165"/>
      <c r="AG365" s="165"/>
      <c r="AH365" s="165"/>
      <c r="AI365" s="165"/>
      <c r="AJ365" s="165"/>
      <c r="AK365" s="165"/>
      <c r="AL365" s="165"/>
    </row>
    <row r="366" spans="26:38" x14ac:dyDescent="0.3">
      <c r="Z366" s="165"/>
      <c r="AA366" s="165"/>
      <c r="AB366" s="165"/>
      <c r="AC366" s="165"/>
      <c r="AD366" s="165"/>
      <c r="AE366" s="165"/>
      <c r="AF366" s="165"/>
      <c r="AG366" s="165"/>
      <c r="AH366" s="165"/>
      <c r="AI366" s="165"/>
      <c r="AJ366" s="165"/>
      <c r="AK366" s="165"/>
      <c r="AL366" s="165"/>
    </row>
    <row r="367" spans="26:38" x14ac:dyDescent="0.3">
      <c r="Z367" s="165"/>
      <c r="AA367" s="165"/>
      <c r="AB367" s="165"/>
      <c r="AC367" s="165"/>
      <c r="AD367" s="165"/>
      <c r="AE367" s="165"/>
      <c r="AF367" s="165"/>
      <c r="AG367" s="165"/>
      <c r="AH367" s="165"/>
      <c r="AI367" s="165"/>
      <c r="AJ367" s="165"/>
      <c r="AK367" s="165"/>
      <c r="AL367" s="165"/>
    </row>
    <row r="368" spans="26:38" x14ac:dyDescent="0.3">
      <c r="Z368" s="165"/>
      <c r="AA368" s="165"/>
      <c r="AB368" s="165"/>
      <c r="AC368" s="165"/>
      <c r="AD368" s="165"/>
      <c r="AE368" s="165"/>
      <c r="AF368" s="165"/>
      <c r="AG368" s="165"/>
      <c r="AH368" s="165"/>
      <c r="AI368" s="165"/>
      <c r="AJ368" s="165"/>
      <c r="AK368" s="165"/>
      <c r="AL368" s="165"/>
    </row>
    <row r="369" spans="26:38" x14ac:dyDescent="0.3">
      <c r="Z369" s="165"/>
      <c r="AA369" s="165"/>
      <c r="AB369" s="165"/>
      <c r="AC369" s="165"/>
      <c r="AD369" s="165"/>
      <c r="AE369" s="165"/>
      <c r="AF369" s="165"/>
      <c r="AG369" s="165"/>
      <c r="AH369" s="165"/>
      <c r="AI369" s="165"/>
      <c r="AJ369" s="165"/>
      <c r="AK369" s="165"/>
      <c r="AL369" s="165"/>
    </row>
    <row r="370" spans="26:38" x14ac:dyDescent="0.3">
      <c r="Z370" s="165"/>
      <c r="AA370" s="165"/>
      <c r="AB370" s="165"/>
      <c r="AC370" s="165"/>
      <c r="AD370" s="165"/>
      <c r="AE370" s="165"/>
      <c r="AF370" s="165"/>
      <c r="AG370" s="165"/>
      <c r="AH370" s="165"/>
      <c r="AI370" s="165"/>
      <c r="AJ370" s="165"/>
      <c r="AK370" s="165"/>
      <c r="AL370" s="165"/>
    </row>
    <row r="371" spans="26:38" x14ac:dyDescent="0.3">
      <c r="Z371" s="165"/>
      <c r="AA371" s="165"/>
      <c r="AB371" s="165"/>
      <c r="AC371" s="165"/>
      <c r="AD371" s="165"/>
      <c r="AE371" s="165"/>
      <c r="AF371" s="165"/>
      <c r="AG371" s="165"/>
      <c r="AH371" s="165"/>
      <c r="AI371" s="165"/>
      <c r="AJ371" s="165"/>
      <c r="AK371" s="165"/>
      <c r="AL371" s="165"/>
    </row>
    <row r="372" spans="26:38" x14ac:dyDescent="0.3">
      <c r="Z372" s="165"/>
      <c r="AA372" s="165"/>
      <c r="AB372" s="165"/>
      <c r="AC372" s="165"/>
      <c r="AD372" s="165"/>
      <c r="AE372" s="165"/>
      <c r="AF372" s="165"/>
      <c r="AG372" s="165"/>
      <c r="AH372" s="165"/>
      <c r="AI372" s="165"/>
      <c r="AJ372" s="165"/>
      <c r="AK372" s="165"/>
      <c r="AL372" s="165"/>
    </row>
    <row r="373" spans="26:38" x14ac:dyDescent="0.3">
      <c r="Z373" s="165"/>
      <c r="AA373" s="165"/>
      <c r="AB373" s="165"/>
      <c r="AC373" s="165"/>
      <c r="AD373" s="165"/>
      <c r="AE373" s="165"/>
      <c r="AF373" s="165"/>
      <c r="AG373" s="165"/>
      <c r="AH373" s="165"/>
      <c r="AI373" s="165"/>
      <c r="AJ373" s="165"/>
      <c r="AK373" s="165"/>
      <c r="AL373" s="165"/>
    </row>
    <row r="374" spans="26:38" x14ac:dyDescent="0.3">
      <c r="Z374" s="165"/>
      <c r="AA374" s="165"/>
      <c r="AB374" s="165"/>
      <c r="AC374" s="165"/>
      <c r="AD374" s="165"/>
      <c r="AE374" s="165"/>
      <c r="AF374" s="165"/>
      <c r="AG374" s="165"/>
      <c r="AH374" s="165"/>
      <c r="AI374" s="165"/>
      <c r="AJ374" s="165"/>
      <c r="AK374" s="165"/>
      <c r="AL374" s="165"/>
    </row>
    <row r="375" spans="26:38" x14ac:dyDescent="0.3">
      <c r="Z375" s="165"/>
      <c r="AA375" s="165"/>
      <c r="AB375" s="165"/>
      <c r="AC375" s="165"/>
      <c r="AD375" s="165"/>
      <c r="AE375" s="165"/>
      <c r="AF375" s="165"/>
      <c r="AG375" s="165"/>
      <c r="AH375" s="165"/>
      <c r="AI375" s="165"/>
      <c r="AJ375" s="165"/>
      <c r="AK375" s="165"/>
      <c r="AL375" s="165"/>
    </row>
    <row r="376" spans="26:38" x14ac:dyDescent="0.3">
      <c r="Z376" s="165"/>
      <c r="AA376" s="165"/>
      <c r="AB376" s="165"/>
      <c r="AC376" s="165"/>
      <c r="AD376" s="165"/>
      <c r="AE376" s="165"/>
      <c r="AF376" s="165"/>
      <c r="AG376" s="165"/>
      <c r="AH376" s="165"/>
      <c r="AI376" s="165"/>
      <c r="AJ376" s="165"/>
      <c r="AK376" s="165"/>
      <c r="AL376" s="165"/>
    </row>
    <row r="377" spans="26:38" x14ac:dyDescent="0.3">
      <c r="Z377" s="165"/>
      <c r="AA377" s="165"/>
      <c r="AB377" s="165"/>
      <c r="AC377" s="165"/>
      <c r="AD377" s="165"/>
      <c r="AE377" s="165"/>
      <c r="AF377" s="165"/>
      <c r="AG377" s="165"/>
      <c r="AH377" s="165"/>
      <c r="AI377" s="165"/>
      <c r="AJ377" s="165"/>
      <c r="AK377" s="165"/>
      <c r="AL377" s="165"/>
    </row>
    <row r="378" spans="26:38" x14ac:dyDescent="0.3">
      <c r="Z378" s="165"/>
      <c r="AA378" s="165"/>
      <c r="AB378" s="165"/>
      <c r="AC378" s="165"/>
      <c r="AD378" s="165"/>
      <c r="AE378" s="165"/>
      <c r="AF378" s="165"/>
      <c r="AG378" s="165"/>
      <c r="AH378" s="165"/>
      <c r="AI378" s="165"/>
      <c r="AJ378" s="165"/>
      <c r="AK378" s="165"/>
      <c r="AL378" s="165"/>
    </row>
    <row r="379" spans="26:38" x14ac:dyDescent="0.3">
      <c r="Z379" s="165"/>
      <c r="AA379" s="165"/>
      <c r="AB379" s="165"/>
      <c r="AC379" s="165"/>
      <c r="AD379" s="165"/>
      <c r="AE379" s="165"/>
      <c r="AF379" s="165"/>
      <c r="AG379" s="165"/>
      <c r="AH379" s="165"/>
      <c r="AI379" s="165"/>
      <c r="AJ379" s="165"/>
      <c r="AK379" s="165"/>
      <c r="AL379" s="165"/>
    </row>
    <row r="380" spans="26:38" x14ac:dyDescent="0.3">
      <c r="Z380" s="165"/>
      <c r="AA380" s="165"/>
      <c r="AB380" s="165"/>
      <c r="AC380" s="165"/>
      <c r="AD380" s="165"/>
      <c r="AE380" s="165"/>
      <c r="AF380" s="165"/>
      <c r="AG380" s="165"/>
      <c r="AH380" s="165"/>
      <c r="AI380" s="165"/>
      <c r="AJ380" s="165"/>
      <c r="AK380" s="165"/>
      <c r="AL380" s="165"/>
    </row>
    <row r="381" spans="26:38" x14ac:dyDescent="0.3">
      <c r="Z381" s="165"/>
      <c r="AA381" s="165"/>
      <c r="AB381" s="165"/>
      <c r="AC381" s="165"/>
      <c r="AD381" s="165"/>
      <c r="AE381" s="165"/>
      <c r="AF381" s="165"/>
      <c r="AG381" s="165"/>
      <c r="AH381" s="165"/>
      <c r="AI381" s="165"/>
      <c r="AJ381" s="165"/>
      <c r="AK381" s="165"/>
      <c r="AL381" s="165"/>
    </row>
    <row r="382" spans="26:38" x14ac:dyDescent="0.3">
      <c r="Z382" s="165"/>
      <c r="AA382" s="165"/>
      <c r="AB382" s="165"/>
      <c r="AC382" s="165"/>
      <c r="AD382" s="165"/>
      <c r="AE382" s="165"/>
      <c r="AF382" s="165"/>
      <c r="AG382" s="165"/>
      <c r="AH382" s="165"/>
      <c r="AI382" s="165"/>
      <c r="AJ382" s="165"/>
      <c r="AK382" s="165"/>
      <c r="AL382" s="165"/>
    </row>
    <row r="383" spans="26:38" x14ac:dyDescent="0.3">
      <c r="Z383" s="165"/>
      <c r="AA383" s="165"/>
      <c r="AB383" s="165"/>
      <c r="AC383" s="165"/>
      <c r="AD383" s="165"/>
      <c r="AE383" s="165"/>
      <c r="AF383" s="165"/>
      <c r="AG383" s="165"/>
      <c r="AH383" s="165"/>
      <c r="AI383" s="165"/>
      <c r="AJ383" s="165"/>
      <c r="AK383" s="165"/>
      <c r="AL383" s="165"/>
    </row>
    <row r="384" spans="26:38" x14ac:dyDescent="0.3">
      <c r="Z384" s="165"/>
      <c r="AA384" s="165"/>
      <c r="AB384" s="165"/>
      <c r="AC384" s="165"/>
      <c r="AD384" s="165"/>
      <c r="AE384" s="165"/>
      <c r="AF384" s="165"/>
      <c r="AG384" s="165"/>
      <c r="AH384" s="165"/>
      <c r="AI384" s="165"/>
      <c r="AJ384" s="165"/>
      <c r="AK384" s="165"/>
      <c r="AL384" s="165"/>
    </row>
    <row r="385" spans="26:38" x14ac:dyDescent="0.3">
      <c r="Z385" s="165"/>
      <c r="AA385" s="165"/>
      <c r="AB385" s="165"/>
      <c r="AC385" s="165"/>
      <c r="AD385" s="165"/>
      <c r="AE385" s="165"/>
      <c r="AF385" s="165"/>
      <c r="AG385" s="165"/>
      <c r="AH385" s="165"/>
      <c r="AI385" s="165"/>
      <c r="AJ385" s="165"/>
      <c r="AK385" s="165"/>
      <c r="AL385" s="165"/>
    </row>
    <row r="386" spans="26:38" x14ac:dyDescent="0.3">
      <c r="Z386" s="165"/>
      <c r="AA386" s="165"/>
      <c r="AB386" s="165"/>
      <c r="AC386" s="165"/>
      <c r="AD386" s="165"/>
      <c r="AE386" s="165"/>
      <c r="AF386" s="165"/>
      <c r="AG386" s="165"/>
      <c r="AH386" s="165"/>
      <c r="AI386" s="165"/>
      <c r="AJ386" s="165"/>
      <c r="AK386" s="165"/>
      <c r="AL386" s="165"/>
    </row>
    <row r="387" spans="26:38" x14ac:dyDescent="0.3">
      <c r="Z387" s="165"/>
      <c r="AA387" s="165"/>
      <c r="AB387" s="165"/>
      <c r="AC387" s="165"/>
      <c r="AD387" s="165"/>
      <c r="AE387" s="165"/>
      <c r="AF387" s="165"/>
      <c r="AG387" s="165"/>
      <c r="AH387" s="165"/>
      <c r="AI387" s="165"/>
      <c r="AJ387" s="165"/>
      <c r="AK387" s="165"/>
      <c r="AL387" s="165"/>
    </row>
    <row r="388" spans="26:38" x14ac:dyDescent="0.3">
      <c r="Z388" s="165"/>
      <c r="AA388" s="165"/>
      <c r="AB388" s="165"/>
      <c r="AC388" s="165"/>
      <c r="AD388" s="165"/>
      <c r="AE388" s="165"/>
      <c r="AF388" s="165"/>
      <c r="AG388" s="165"/>
      <c r="AH388" s="165"/>
      <c r="AI388" s="165"/>
      <c r="AJ388" s="165"/>
      <c r="AK388" s="165"/>
      <c r="AL388" s="165"/>
    </row>
    <row r="389" spans="26:38" x14ac:dyDescent="0.3">
      <c r="Z389" s="165"/>
      <c r="AA389" s="165"/>
      <c r="AB389" s="165"/>
      <c r="AC389" s="165"/>
      <c r="AD389" s="165"/>
      <c r="AE389" s="165"/>
      <c r="AF389" s="165"/>
      <c r="AG389" s="165"/>
      <c r="AH389" s="165"/>
      <c r="AI389" s="165"/>
      <c r="AJ389" s="165"/>
      <c r="AK389" s="165"/>
      <c r="AL389" s="165"/>
    </row>
    <row r="390" spans="26:38" x14ac:dyDescent="0.3">
      <c r="Z390" s="165"/>
      <c r="AA390" s="165"/>
      <c r="AB390" s="165"/>
      <c r="AC390" s="165"/>
      <c r="AD390" s="165"/>
      <c r="AE390" s="165"/>
      <c r="AF390" s="165"/>
      <c r="AG390" s="165"/>
      <c r="AH390" s="165"/>
      <c r="AI390" s="165"/>
      <c r="AJ390" s="165"/>
      <c r="AK390" s="165"/>
      <c r="AL390" s="165"/>
    </row>
    <row r="391" spans="26:38" x14ac:dyDescent="0.3">
      <c r="Z391" s="165"/>
      <c r="AA391" s="165"/>
      <c r="AB391" s="165"/>
      <c r="AC391" s="165"/>
      <c r="AD391" s="165"/>
      <c r="AE391" s="165"/>
      <c r="AF391" s="165"/>
      <c r="AG391" s="165"/>
      <c r="AH391" s="165"/>
      <c r="AI391" s="165"/>
      <c r="AJ391" s="165"/>
      <c r="AK391" s="165"/>
      <c r="AL391" s="165"/>
    </row>
    <row r="392" spans="26:38" x14ac:dyDescent="0.3">
      <c r="Z392" s="165"/>
      <c r="AA392" s="165"/>
      <c r="AB392" s="165"/>
      <c r="AC392" s="165"/>
      <c r="AD392" s="165"/>
      <c r="AE392" s="165"/>
      <c r="AF392" s="165"/>
      <c r="AG392" s="165"/>
      <c r="AH392" s="165"/>
      <c r="AI392" s="165"/>
      <c r="AJ392" s="165"/>
      <c r="AK392" s="165"/>
      <c r="AL392" s="165"/>
    </row>
    <row r="393" spans="26:38" x14ac:dyDescent="0.3">
      <c r="Z393" s="165"/>
      <c r="AA393" s="165"/>
      <c r="AB393" s="165"/>
      <c r="AC393" s="165"/>
      <c r="AD393" s="165"/>
      <c r="AE393" s="165"/>
      <c r="AF393" s="165"/>
      <c r="AG393" s="165"/>
      <c r="AH393" s="165"/>
      <c r="AI393" s="165"/>
      <c r="AJ393" s="165"/>
      <c r="AK393" s="165"/>
      <c r="AL393" s="165"/>
    </row>
    <row r="394" spans="26:38" x14ac:dyDescent="0.3">
      <c r="Z394" s="165"/>
      <c r="AA394" s="165"/>
      <c r="AB394" s="165"/>
      <c r="AC394" s="165"/>
      <c r="AD394" s="165"/>
      <c r="AE394" s="165"/>
      <c r="AF394" s="165"/>
      <c r="AG394" s="165"/>
      <c r="AH394" s="165"/>
      <c r="AI394" s="165"/>
      <c r="AJ394" s="165"/>
      <c r="AK394" s="165"/>
      <c r="AL394" s="165"/>
    </row>
    <row r="395" spans="26:38" x14ac:dyDescent="0.3">
      <c r="Z395" s="165"/>
      <c r="AA395" s="165"/>
      <c r="AB395" s="165"/>
      <c r="AC395" s="165"/>
      <c r="AD395" s="165"/>
      <c r="AE395" s="165"/>
      <c r="AF395" s="165"/>
      <c r="AG395" s="165"/>
      <c r="AH395" s="165"/>
      <c r="AI395" s="165"/>
      <c r="AJ395" s="165"/>
      <c r="AK395" s="165"/>
      <c r="AL395" s="165"/>
    </row>
    <row r="396" spans="26:38" x14ac:dyDescent="0.3">
      <c r="Z396" s="165"/>
      <c r="AA396" s="165"/>
      <c r="AB396" s="165"/>
      <c r="AC396" s="165"/>
      <c r="AD396" s="165"/>
      <c r="AE396" s="165"/>
      <c r="AF396" s="165"/>
      <c r="AG396" s="165"/>
      <c r="AH396" s="165"/>
      <c r="AI396" s="165"/>
      <c r="AJ396" s="165"/>
      <c r="AK396" s="165"/>
      <c r="AL396" s="165"/>
    </row>
    <row r="397" spans="26:38" x14ac:dyDescent="0.3">
      <c r="Z397" s="165"/>
      <c r="AA397" s="165"/>
      <c r="AB397" s="165"/>
      <c r="AC397" s="165"/>
      <c r="AD397" s="165"/>
      <c r="AE397" s="165"/>
      <c r="AF397" s="165"/>
      <c r="AG397" s="165"/>
      <c r="AH397" s="165"/>
      <c r="AI397" s="165"/>
      <c r="AJ397" s="165"/>
      <c r="AK397" s="165"/>
      <c r="AL397" s="165"/>
    </row>
    <row r="398" spans="26:38" x14ac:dyDescent="0.3">
      <c r="Z398" s="165"/>
      <c r="AA398" s="165"/>
      <c r="AB398" s="165"/>
      <c r="AC398" s="165"/>
      <c r="AD398" s="165"/>
      <c r="AE398" s="165"/>
      <c r="AF398" s="165"/>
      <c r="AG398" s="165"/>
      <c r="AH398" s="165"/>
      <c r="AI398" s="165"/>
      <c r="AJ398" s="165"/>
      <c r="AK398" s="165"/>
      <c r="AL398" s="165"/>
    </row>
    <row r="399" spans="26:38" x14ac:dyDescent="0.3">
      <c r="Z399" s="165"/>
      <c r="AA399" s="165"/>
      <c r="AB399" s="165"/>
      <c r="AC399" s="165"/>
      <c r="AD399" s="165"/>
      <c r="AE399" s="165"/>
      <c r="AF399" s="165"/>
      <c r="AG399" s="165"/>
      <c r="AH399" s="165"/>
      <c r="AI399" s="165"/>
      <c r="AJ399" s="165"/>
      <c r="AK399" s="165"/>
      <c r="AL399" s="165"/>
    </row>
    <row r="400" spans="26:38" x14ac:dyDescent="0.3">
      <c r="Z400" s="165"/>
      <c r="AA400" s="165"/>
      <c r="AB400" s="165"/>
      <c r="AC400" s="165"/>
      <c r="AD400" s="165"/>
      <c r="AE400" s="165"/>
      <c r="AF400" s="165"/>
      <c r="AG400" s="165"/>
      <c r="AH400" s="165"/>
      <c r="AI400" s="165"/>
      <c r="AJ400" s="165"/>
      <c r="AK400" s="165"/>
      <c r="AL400" s="165"/>
    </row>
    <row r="401" spans="26:38" x14ac:dyDescent="0.3">
      <c r="Z401" s="165"/>
      <c r="AA401" s="165"/>
      <c r="AB401" s="165"/>
      <c r="AC401" s="165"/>
      <c r="AD401" s="165"/>
      <c r="AE401" s="165"/>
      <c r="AF401" s="165"/>
      <c r="AG401" s="165"/>
      <c r="AH401" s="165"/>
      <c r="AI401" s="165"/>
      <c r="AJ401" s="165"/>
      <c r="AK401" s="165"/>
      <c r="AL401" s="165"/>
    </row>
    <row r="402" spans="26:38" x14ac:dyDescent="0.3">
      <c r="Z402" s="165"/>
      <c r="AA402" s="165"/>
      <c r="AB402" s="165"/>
      <c r="AC402" s="165"/>
      <c r="AD402" s="165"/>
      <c r="AE402" s="165"/>
      <c r="AF402" s="165"/>
      <c r="AG402" s="165"/>
      <c r="AH402" s="165"/>
      <c r="AI402" s="165"/>
      <c r="AJ402" s="165"/>
      <c r="AK402" s="165"/>
      <c r="AL402" s="165"/>
    </row>
    <row r="403" spans="26:38" x14ac:dyDescent="0.3">
      <c r="Z403" s="165"/>
      <c r="AA403" s="165"/>
      <c r="AB403" s="165"/>
      <c r="AC403" s="165"/>
      <c r="AD403" s="165"/>
      <c r="AE403" s="165"/>
      <c r="AF403" s="165"/>
      <c r="AG403" s="165"/>
      <c r="AH403" s="165"/>
      <c r="AI403" s="165"/>
      <c r="AJ403" s="165"/>
      <c r="AK403" s="165"/>
      <c r="AL403" s="165"/>
    </row>
    <row r="404" spans="26:38" x14ac:dyDescent="0.3">
      <c r="Z404" s="165"/>
      <c r="AA404" s="165"/>
      <c r="AB404" s="165"/>
      <c r="AC404" s="165"/>
      <c r="AD404" s="165"/>
      <c r="AE404" s="165"/>
      <c r="AF404" s="165"/>
      <c r="AG404" s="165"/>
      <c r="AH404" s="165"/>
      <c r="AI404" s="165"/>
      <c r="AJ404" s="165"/>
      <c r="AK404" s="165"/>
      <c r="AL404" s="165"/>
    </row>
    <row r="405" spans="26:38" x14ac:dyDescent="0.3">
      <c r="Z405" s="165"/>
      <c r="AA405" s="165"/>
      <c r="AB405" s="165"/>
      <c r="AC405" s="165"/>
      <c r="AD405" s="165"/>
      <c r="AE405" s="165"/>
      <c r="AF405" s="165"/>
      <c r="AG405" s="165"/>
      <c r="AH405" s="165"/>
      <c r="AI405" s="165"/>
      <c r="AJ405" s="165"/>
      <c r="AK405" s="165"/>
      <c r="AL405" s="165"/>
    </row>
    <row r="406" spans="26:38" x14ac:dyDescent="0.3">
      <c r="Z406" s="165"/>
      <c r="AA406" s="165"/>
      <c r="AB406" s="165"/>
      <c r="AC406" s="165"/>
      <c r="AD406" s="165"/>
      <c r="AE406" s="165"/>
      <c r="AF406" s="165"/>
      <c r="AG406" s="165"/>
      <c r="AH406" s="165"/>
      <c r="AI406" s="165"/>
      <c r="AJ406" s="165"/>
      <c r="AK406" s="165"/>
      <c r="AL406" s="165"/>
    </row>
    <row r="407" spans="26:38" x14ac:dyDescent="0.3">
      <c r="Z407" s="165"/>
      <c r="AA407" s="165"/>
      <c r="AB407" s="165"/>
      <c r="AC407" s="165"/>
      <c r="AD407" s="165"/>
      <c r="AE407" s="165"/>
      <c r="AF407" s="165"/>
      <c r="AG407" s="165"/>
      <c r="AH407" s="165"/>
      <c r="AI407" s="165"/>
      <c r="AJ407" s="165"/>
      <c r="AK407" s="165"/>
      <c r="AL407" s="165"/>
    </row>
    <row r="408" spans="26:38" x14ac:dyDescent="0.3">
      <c r="Z408" s="165"/>
      <c r="AA408" s="165"/>
      <c r="AB408" s="165"/>
      <c r="AC408" s="165"/>
      <c r="AD408" s="165"/>
      <c r="AE408" s="165"/>
      <c r="AF408" s="165"/>
      <c r="AG408" s="165"/>
      <c r="AH408" s="165"/>
      <c r="AI408" s="165"/>
      <c r="AJ408" s="165"/>
      <c r="AK408" s="165"/>
      <c r="AL408" s="165"/>
    </row>
    <row r="409" spans="26:38" x14ac:dyDescent="0.3">
      <c r="Z409" s="165"/>
      <c r="AA409" s="165"/>
      <c r="AB409" s="165"/>
      <c r="AC409" s="165"/>
      <c r="AD409" s="165"/>
      <c r="AE409" s="165"/>
      <c r="AF409" s="165"/>
      <c r="AG409" s="165"/>
      <c r="AH409" s="165"/>
      <c r="AI409" s="165"/>
      <c r="AJ409" s="165"/>
      <c r="AK409" s="165"/>
      <c r="AL409" s="165"/>
    </row>
    <row r="410" spans="26:38" x14ac:dyDescent="0.3">
      <c r="Z410" s="165"/>
      <c r="AA410" s="165"/>
      <c r="AB410" s="165"/>
      <c r="AC410" s="165"/>
      <c r="AD410" s="165"/>
      <c r="AE410" s="165"/>
      <c r="AF410" s="165"/>
      <c r="AG410" s="165"/>
      <c r="AH410" s="165"/>
      <c r="AI410" s="165"/>
      <c r="AJ410" s="165"/>
      <c r="AK410" s="165"/>
      <c r="AL410" s="165"/>
    </row>
    <row r="411" spans="26:38" x14ac:dyDescent="0.3">
      <c r="Z411" s="165"/>
      <c r="AA411" s="165"/>
      <c r="AB411" s="165"/>
      <c r="AC411" s="165"/>
      <c r="AD411" s="165"/>
      <c r="AE411" s="165"/>
      <c r="AF411" s="165"/>
      <c r="AG411" s="165"/>
      <c r="AH411" s="165"/>
      <c r="AI411" s="165"/>
      <c r="AJ411" s="165"/>
      <c r="AK411" s="165"/>
      <c r="AL411" s="165"/>
    </row>
    <row r="412" spans="26:38" x14ac:dyDescent="0.3">
      <c r="Z412" s="165"/>
      <c r="AA412" s="165"/>
      <c r="AB412" s="165"/>
      <c r="AC412" s="165"/>
      <c r="AD412" s="165"/>
      <c r="AE412" s="165"/>
      <c r="AF412" s="165"/>
      <c r="AG412" s="165"/>
      <c r="AH412" s="165"/>
      <c r="AI412" s="165"/>
      <c r="AJ412" s="165"/>
      <c r="AK412" s="165"/>
      <c r="AL412" s="165"/>
    </row>
    <row r="413" spans="26:38" x14ac:dyDescent="0.3">
      <c r="Z413" s="165"/>
      <c r="AA413" s="165"/>
      <c r="AB413" s="165"/>
      <c r="AC413" s="165"/>
      <c r="AD413" s="165"/>
      <c r="AE413" s="165"/>
      <c r="AF413" s="165"/>
      <c r="AG413" s="165"/>
      <c r="AH413" s="165"/>
      <c r="AI413" s="165"/>
      <c r="AJ413" s="165"/>
      <c r="AK413" s="165"/>
      <c r="AL413" s="165"/>
    </row>
    <row r="414" spans="26:38" x14ac:dyDescent="0.3">
      <c r="Z414" s="165"/>
      <c r="AA414" s="165"/>
      <c r="AB414" s="165"/>
      <c r="AC414" s="165"/>
      <c r="AD414" s="165"/>
      <c r="AE414" s="165"/>
      <c r="AF414" s="165"/>
      <c r="AG414" s="165"/>
      <c r="AH414" s="165"/>
      <c r="AI414" s="165"/>
      <c r="AJ414" s="165"/>
      <c r="AK414" s="165"/>
      <c r="AL414" s="165"/>
    </row>
    <row r="415" spans="26:38" x14ac:dyDescent="0.3">
      <c r="Z415" s="165"/>
      <c r="AA415" s="165"/>
      <c r="AB415" s="165"/>
      <c r="AC415" s="165"/>
      <c r="AD415" s="165"/>
      <c r="AE415" s="165"/>
      <c r="AF415" s="165"/>
      <c r="AG415" s="165"/>
      <c r="AH415" s="165"/>
      <c r="AI415" s="165"/>
      <c r="AJ415" s="165"/>
      <c r="AK415" s="165"/>
      <c r="AL415" s="165"/>
    </row>
    <row r="416" spans="26:38" x14ac:dyDescent="0.3">
      <c r="Z416" s="165"/>
      <c r="AA416" s="165"/>
      <c r="AB416" s="165"/>
      <c r="AC416" s="165"/>
      <c r="AD416" s="165"/>
      <c r="AE416" s="165"/>
      <c r="AF416" s="165"/>
      <c r="AG416" s="165"/>
      <c r="AH416" s="165"/>
      <c r="AI416" s="165"/>
      <c r="AJ416" s="165"/>
      <c r="AK416" s="165"/>
      <c r="AL416" s="165"/>
    </row>
    <row r="417" spans="26:38" x14ac:dyDescent="0.3">
      <c r="Z417" s="165"/>
      <c r="AA417" s="165"/>
      <c r="AB417" s="165"/>
      <c r="AC417" s="165"/>
      <c r="AD417" s="165"/>
      <c r="AE417" s="165"/>
      <c r="AF417" s="165"/>
      <c r="AG417" s="165"/>
      <c r="AH417" s="165"/>
      <c r="AI417" s="165"/>
      <c r="AJ417" s="165"/>
      <c r="AK417" s="165"/>
      <c r="AL417" s="165"/>
    </row>
    <row r="418" spans="26:38" x14ac:dyDescent="0.3">
      <c r="Z418" s="165"/>
      <c r="AA418" s="165"/>
      <c r="AB418" s="165"/>
      <c r="AC418" s="165"/>
      <c r="AD418" s="165"/>
      <c r="AE418" s="165"/>
      <c r="AF418" s="165"/>
      <c r="AG418" s="165"/>
      <c r="AH418" s="165"/>
      <c r="AI418" s="165"/>
      <c r="AJ418" s="165"/>
      <c r="AK418" s="165"/>
      <c r="AL418" s="165"/>
    </row>
    <row r="419" spans="26:38" x14ac:dyDescent="0.3">
      <c r="Z419" s="165"/>
      <c r="AA419" s="165"/>
      <c r="AB419" s="165"/>
      <c r="AC419" s="165"/>
      <c r="AD419" s="165"/>
      <c r="AE419" s="165"/>
      <c r="AF419" s="165"/>
      <c r="AG419" s="165"/>
      <c r="AH419" s="165"/>
      <c r="AI419" s="165"/>
      <c r="AJ419" s="165"/>
      <c r="AK419" s="165"/>
      <c r="AL419" s="165"/>
    </row>
    <row r="420" spans="26:38" x14ac:dyDescent="0.3">
      <c r="Z420" s="165"/>
      <c r="AA420" s="165"/>
      <c r="AB420" s="165"/>
      <c r="AC420" s="165"/>
      <c r="AD420" s="165"/>
      <c r="AE420" s="165"/>
      <c r="AF420" s="165"/>
      <c r="AG420" s="165"/>
      <c r="AH420" s="165"/>
      <c r="AI420" s="165"/>
      <c r="AJ420" s="165"/>
      <c r="AK420" s="165"/>
      <c r="AL420" s="165"/>
    </row>
    <row r="421" spans="26:38" x14ac:dyDescent="0.3">
      <c r="Z421" s="165"/>
      <c r="AA421" s="165"/>
      <c r="AB421" s="165"/>
      <c r="AC421" s="165"/>
      <c r="AD421" s="165"/>
      <c r="AE421" s="165"/>
      <c r="AF421" s="165"/>
      <c r="AG421" s="165"/>
      <c r="AH421" s="165"/>
      <c r="AI421" s="165"/>
      <c r="AJ421" s="165"/>
      <c r="AK421" s="165"/>
      <c r="AL421" s="165"/>
    </row>
    <row r="422" spans="26:38" x14ac:dyDescent="0.3">
      <c r="Z422" s="165"/>
      <c r="AA422" s="165"/>
      <c r="AB422" s="165"/>
      <c r="AC422" s="165"/>
      <c r="AD422" s="165"/>
      <c r="AE422" s="165"/>
      <c r="AF422" s="165"/>
      <c r="AG422" s="165"/>
      <c r="AH422" s="165"/>
      <c r="AI422" s="165"/>
      <c r="AJ422" s="165"/>
      <c r="AK422" s="165"/>
      <c r="AL422" s="165"/>
    </row>
    <row r="423" spans="26:38" x14ac:dyDescent="0.3">
      <c r="Z423" s="165"/>
      <c r="AA423" s="165"/>
      <c r="AB423" s="165"/>
      <c r="AC423" s="165"/>
      <c r="AD423" s="165"/>
      <c r="AE423" s="165"/>
      <c r="AF423" s="165"/>
      <c r="AG423" s="165"/>
      <c r="AH423" s="165"/>
      <c r="AI423" s="165"/>
      <c r="AJ423" s="165"/>
      <c r="AK423" s="165"/>
      <c r="AL423" s="165"/>
    </row>
    <row r="424" spans="26:38" x14ac:dyDescent="0.3">
      <c r="Z424" s="165"/>
      <c r="AA424" s="165"/>
      <c r="AB424" s="165"/>
      <c r="AC424" s="165"/>
      <c r="AD424" s="165"/>
      <c r="AE424" s="165"/>
      <c r="AF424" s="165"/>
      <c r="AG424" s="165"/>
      <c r="AH424" s="165"/>
      <c r="AI424" s="165"/>
      <c r="AJ424" s="165"/>
      <c r="AK424" s="165"/>
      <c r="AL424" s="165"/>
    </row>
    <row r="425" spans="26:38" x14ac:dyDescent="0.3">
      <c r="Z425" s="165"/>
      <c r="AA425" s="165"/>
      <c r="AB425" s="165"/>
      <c r="AC425" s="165"/>
      <c r="AD425" s="165"/>
      <c r="AE425" s="165"/>
      <c r="AF425" s="165"/>
      <c r="AG425" s="165"/>
      <c r="AH425" s="165"/>
      <c r="AI425" s="165"/>
      <c r="AJ425" s="165"/>
      <c r="AK425" s="165"/>
      <c r="AL425" s="165"/>
    </row>
    <row r="426" spans="26:38" x14ac:dyDescent="0.3">
      <c r="Z426" s="165"/>
      <c r="AA426" s="165"/>
      <c r="AB426" s="165"/>
      <c r="AC426" s="165"/>
      <c r="AD426" s="165"/>
      <c r="AE426" s="165"/>
      <c r="AF426" s="165"/>
      <c r="AG426" s="165"/>
      <c r="AH426" s="165"/>
      <c r="AI426" s="165"/>
      <c r="AJ426" s="165"/>
      <c r="AK426" s="165"/>
      <c r="AL426" s="165"/>
    </row>
    <row r="427" spans="26:38" x14ac:dyDescent="0.3">
      <c r="Z427" s="165"/>
      <c r="AA427" s="165"/>
      <c r="AB427" s="165"/>
      <c r="AC427" s="165"/>
      <c r="AD427" s="165"/>
      <c r="AE427" s="165"/>
      <c r="AF427" s="165"/>
      <c r="AG427" s="165"/>
      <c r="AH427" s="165"/>
      <c r="AI427" s="165"/>
      <c r="AJ427" s="165"/>
      <c r="AK427" s="165"/>
      <c r="AL427" s="165"/>
    </row>
    <row r="428" spans="26:38" x14ac:dyDescent="0.3">
      <c r="Z428" s="165"/>
      <c r="AA428" s="165"/>
      <c r="AB428" s="165"/>
      <c r="AC428" s="165"/>
      <c r="AD428" s="165"/>
      <c r="AE428" s="165"/>
      <c r="AF428" s="165"/>
      <c r="AG428" s="165"/>
      <c r="AH428" s="165"/>
      <c r="AI428" s="165"/>
      <c r="AJ428" s="165"/>
      <c r="AK428" s="165"/>
      <c r="AL428" s="165"/>
    </row>
    <row r="429" spans="26:38" x14ac:dyDescent="0.3">
      <c r="Z429" s="165"/>
      <c r="AA429" s="165"/>
      <c r="AB429" s="165"/>
      <c r="AC429" s="165"/>
      <c r="AD429" s="165"/>
      <c r="AE429" s="165"/>
      <c r="AF429" s="165"/>
      <c r="AG429" s="165"/>
      <c r="AH429" s="165"/>
      <c r="AI429" s="165"/>
      <c r="AJ429" s="165"/>
      <c r="AK429" s="165"/>
      <c r="AL429" s="165"/>
    </row>
    <row r="430" spans="26:38" x14ac:dyDescent="0.3">
      <c r="Z430" s="165"/>
      <c r="AA430" s="165"/>
      <c r="AB430" s="165"/>
      <c r="AC430" s="165"/>
      <c r="AD430" s="165"/>
      <c r="AE430" s="165"/>
      <c r="AF430" s="165"/>
      <c r="AG430" s="165"/>
      <c r="AH430" s="165"/>
      <c r="AI430" s="165"/>
      <c r="AJ430" s="165"/>
      <c r="AK430" s="165"/>
      <c r="AL430" s="165"/>
    </row>
    <row r="431" spans="26:38" x14ac:dyDescent="0.3">
      <c r="Z431" s="165"/>
      <c r="AA431" s="165"/>
      <c r="AB431" s="165"/>
      <c r="AC431" s="165"/>
      <c r="AD431" s="165"/>
      <c r="AE431" s="165"/>
      <c r="AF431" s="165"/>
      <c r="AG431" s="165"/>
      <c r="AH431" s="165"/>
      <c r="AI431" s="165"/>
      <c r="AJ431" s="165"/>
      <c r="AK431" s="165"/>
      <c r="AL431" s="165"/>
    </row>
    <row r="432" spans="26:38" x14ac:dyDescent="0.3">
      <c r="Z432" s="165"/>
      <c r="AA432" s="165"/>
      <c r="AB432" s="165"/>
      <c r="AC432" s="165"/>
      <c r="AD432" s="165"/>
      <c r="AE432" s="165"/>
      <c r="AF432" s="165"/>
      <c r="AG432" s="165"/>
      <c r="AH432" s="165"/>
      <c r="AI432" s="165"/>
      <c r="AJ432" s="165"/>
      <c r="AK432" s="165"/>
      <c r="AL432" s="165"/>
    </row>
    <row r="433" spans="26:38" x14ac:dyDescent="0.3">
      <c r="Z433" s="165"/>
      <c r="AA433" s="165"/>
      <c r="AB433" s="165"/>
      <c r="AC433" s="165"/>
      <c r="AD433" s="165"/>
      <c r="AE433" s="165"/>
      <c r="AF433" s="165"/>
      <c r="AG433" s="165"/>
      <c r="AH433" s="165"/>
      <c r="AI433" s="165"/>
      <c r="AJ433" s="165"/>
      <c r="AK433" s="165"/>
      <c r="AL433" s="165"/>
    </row>
    <row r="434" spans="26:38" x14ac:dyDescent="0.3">
      <c r="Z434" s="165"/>
      <c r="AA434" s="165"/>
      <c r="AB434" s="165"/>
      <c r="AC434" s="165"/>
      <c r="AD434" s="165"/>
      <c r="AE434" s="165"/>
      <c r="AF434" s="165"/>
      <c r="AG434" s="165"/>
      <c r="AH434" s="165"/>
      <c r="AI434" s="165"/>
      <c r="AJ434" s="165"/>
      <c r="AK434" s="165"/>
      <c r="AL434" s="165"/>
    </row>
    <row r="435" spans="26:38" x14ac:dyDescent="0.3">
      <c r="Z435" s="165"/>
      <c r="AA435" s="165"/>
      <c r="AB435" s="165"/>
      <c r="AC435" s="165"/>
      <c r="AD435" s="165"/>
      <c r="AE435" s="165"/>
      <c r="AF435" s="165"/>
      <c r="AG435" s="165"/>
      <c r="AH435" s="165"/>
      <c r="AI435" s="165"/>
      <c r="AJ435" s="165"/>
      <c r="AK435" s="165"/>
      <c r="AL435" s="165"/>
    </row>
    <row r="436" spans="26:38" x14ac:dyDescent="0.3">
      <c r="Z436" s="165"/>
      <c r="AA436" s="165"/>
      <c r="AB436" s="165"/>
      <c r="AC436" s="165"/>
      <c r="AD436" s="165"/>
      <c r="AE436" s="165"/>
      <c r="AF436" s="165"/>
      <c r="AG436" s="165"/>
      <c r="AH436" s="165"/>
      <c r="AI436" s="165"/>
      <c r="AJ436" s="165"/>
      <c r="AK436" s="165"/>
      <c r="AL436" s="165"/>
    </row>
    <row r="437" spans="26:38" x14ac:dyDescent="0.3">
      <c r="Z437" s="165"/>
      <c r="AA437" s="165"/>
      <c r="AB437" s="165"/>
      <c r="AC437" s="165"/>
      <c r="AD437" s="165"/>
      <c r="AE437" s="165"/>
      <c r="AF437" s="165"/>
      <c r="AG437" s="165"/>
      <c r="AH437" s="165"/>
      <c r="AI437" s="165"/>
      <c r="AJ437" s="165"/>
      <c r="AK437" s="165"/>
      <c r="AL437" s="165"/>
    </row>
    <row r="438" spans="26:38" x14ac:dyDescent="0.3">
      <c r="Z438" s="165"/>
      <c r="AA438" s="165"/>
      <c r="AB438" s="165"/>
      <c r="AC438" s="165"/>
      <c r="AD438" s="165"/>
      <c r="AE438" s="165"/>
      <c r="AF438" s="165"/>
      <c r="AG438" s="165"/>
      <c r="AH438" s="165"/>
      <c r="AI438" s="165"/>
      <c r="AJ438" s="165"/>
      <c r="AK438" s="165"/>
      <c r="AL438" s="165"/>
    </row>
    <row r="439" spans="26:38" x14ac:dyDescent="0.3">
      <c r="Z439" s="165"/>
      <c r="AA439" s="165"/>
      <c r="AB439" s="165"/>
      <c r="AC439" s="165"/>
      <c r="AD439" s="165"/>
      <c r="AE439" s="165"/>
      <c r="AF439" s="165"/>
      <c r="AG439" s="165"/>
      <c r="AH439" s="165"/>
      <c r="AI439" s="165"/>
      <c r="AJ439" s="165"/>
      <c r="AK439" s="165"/>
      <c r="AL439" s="165"/>
    </row>
    <row r="440" spans="26:38" x14ac:dyDescent="0.3">
      <c r="Z440" s="165"/>
      <c r="AA440" s="165"/>
      <c r="AB440" s="165"/>
      <c r="AC440" s="165"/>
      <c r="AD440" s="165"/>
      <c r="AE440" s="165"/>
      <c r="AF440" s="165"/>
      <c r="AG440" s="165"/>
      <c r="AH440" s="165"/>
      <c r="AI440" s="165"/>
      <c r="AJ440" s="165"/>
      <c r="AK440" s="165"/>
      <c r="AL440" s="165"/>
    </row>
    <row r="441" spans="26:38" x14ac:dyDescent="0.3">
      <c r="Z441" s="165"/>
      <c r="AA441" s="165"/>
      <c r="AB441" s="165"/>
      <c r="AC441" s="165"/>
      <c r="AD441" s="165"/>
      <c r="AE441" s="165"/>
      <c r="AF441" s="165"/>
      <c r="AG441" s="165"/>
      <c r="AH441" s="165"/>
      <c r="AI441" s="165"/>
      <c r="AJ441" s="165"/>
      <c r="AK441" s="165"/>
      <c r="AL441" s="165"/>
    </row>
    <row r="442" spans="26:38" x14ac:dyDescent="0.3">
      <c r="Z442" s="165"/>
      <c r="AA442" s="165"/>
      <c r="AB442" s="165"/>
      <c r="AC442" s="165"/>
      <c r="AD442" s="165"/>
      <c r="AE442" s="165"/>
      <c r="AF442" s="165"/>
      <c r="AG442" s="165"/>
      <c r="AH442" s="165"/>
      <c r="AI442" s="165"/>
      <c r="AJ442" s="165"/>
      <c r="AK442" s="165"/>
      <c r="AL442" s="165"/>
    </row>
    <row r="443" spans="26:38" x14ac:dyDescent="0.3">
      <c r="Z443" s="165"/>
      <c r="AA443" s="165"/>
      <c r="AB443" s="165"/>
      <c r="AC443" s="165"/>
      <c r="AD443" s="165"/>
      <c r="AE443" s="165"/>
      <c r="AF443" s="165"/>
      <c r="AG443" s="165"/>
      <c r="AH443" s="165"/>
      <c r="AI443" s="165"/>
      <c r="AJ443" s="165"/>
      <c r="AK443" s="165"/>
      <c r="AL443" s="165"/>
    </row>
    <row r="444" spans="26:38" x14ac:dyDescent="0.3">
      <c r="Z444" s="165"/>
      <c r="AA444" s="165"/>
      <c r="AB444" s="165"/>
      <c r="AC444" s="165"/>
      <c r="AD444" s="165"/>
      <c r="AE444" s="165"/>
      <c r="AF444" s="165"/>
      <c r="AG444" s="165"/>
      <c r="AH444" s="165"/>
      <c r="AI444" s="165"/>
      <c r="AJ444" s="165"/>
      <c r="AK444" s="165"/>
      <c r="AL444" s="165"/>
    </row>
    <row r="445" spans="26:38" x14ac:dyDescent="0.3">
      <c r="Z445" s="165"/>
      <c r="AA445" s="165"/>
      <c r="AB445" s="165"/>
      <c r="AC445" s="165"/>
      <c r="AD445" s="165"/>
      <c r="AE445" s="165"/>
      <c r="AF445" s="165"/>
      <c r="AG445" s="165"/>
      <c r="AH445" s="165"/>
      <c r="AI445" s="165"/>
      <c r="AJ445" s="165"/>
      <c r="AK445" s="165"/>
      <c r="AL445" s="165"/>
    </row>
    <row r="446" spans="26:38" x14ac:dyDescent="0.3">
      <c r="Z446" s="165"/>
      <c r="AA446" s="165"/>
      <c r="AB446" s="165"/>
      <c r="AC446" s="165"/>
      <c r="AD446" s="165"/>
      <c r="AE446" s="165"/>
      <c r="AF446" s="165"/>
      <c r="AG446" s="165"/>
      <c r="AH446" s="165"/>
      <c r="AI446" s="165"/>
      <c r="AJ446" s="165"/>
      <c r="AK446" s="165"/>
      <c r="AL446" s="165"/>
    </row>
    <row r="447" spans="26:38" x14ac:dyDescent="0.3">
      <c r="Z447" s="165"/>
      <c r="AA447" s="165"/>
      <c r="AB447" s="165"/>
      <c r="AC447" s="165"/>
      <c r="AD447" s="165"/>
      <c r="AE447" s="165"/>
      <c r="AF447" s="165"/>
      <c r="AG447" s="165"/>
      <c r="AH447" s="165"/>
      <c r="AI447" s="165"/>
      <c r="AJ447" s="165"/>
      <c r="AK447" s="165"/>
      <c r="AL447" s="165"/>
    </row>
    <row r="448" spans="26:38" x14ac:dyDescent="0.3">
      <c r="Z448" s="165"/>
      <c r="AA448" s="165"/>
      <c r="AB448" s="165"/>
      <c r="AC448" s="165"/>
      <c r="AD448" s="165"/>
      <c r="AE448" s="165"/>
      <c r="AF448" s="165"/>
      <c r="AG448" s="165"/>
      <c r="AH448" s="165"/>
      <c r="AI448" s="165"/>
      <c r="AJ448" s="165"/>
      <c r="AK448" s="165"/>
      <c r="AL448" s="165"/>
    </row>
    <row r="449" spans="26:38" x14ac:dyDescent="0.3">
      <c r="Z449" s="165"/>
      <c r="AA449" s="165"/>
      <c r="AB449" s="165"/>
      <c r="AC449" s="165"/>
      <c r="AD449" s="165"/>
      <c r="AE449" s="165"/>
      <c r="AF449" s="165"/>
      <c r="AG449" s="165"/>
      <c r="AH449" s="165"/>
      <c r="AI449" s="165"/>
      <c r="AJ449" s="165"/>
      <c r="AK449" s="165"/>
      <c r="AL449" s="165"/>
    </row>
    <row r="450" spans="26:38" x14ac:dyDescent="0.3">
      <c r="Z450" s="165"/>
      <c r="AA450" s="165"/>
      <c r="AB450" s="165"/>
      <c r="AC450" s="165"/>
      <c r="AD450" s="165"/>
      <c r="AE450" s="165"/>
      <c r="AF450" s="165"/>
      <c r="AG450" s="165"/>
      <c r="AH450" s="165"/>
      <c r="AI450" s="165"/>
      <c r="AJ450" s="165"/>
      <c r="AK450" s="165"/>
      <c r="AL450" s="165"/>
    </row>
    <row r="451" spans="26:38" x14ac:dyDescent="0.3">
      <c r="Z451" s="165"/>
      <c r="AA451" s="165"/>
      <c r="AB451" s="165"/>
      <c r="AC451" s="165"/>
      <c r="AD451" s="165"/>
      <c r="AE451" s="165"/>
      <c r="AF451" s="165"/>
      <c r="AG451" s="165"/>
      <c r="AH451" s="165"/>
      <c r="AI451" s="165"/>
      <c r="AJ451" s="165"/>
      <c r="AK451" s="165"/>
      <c r="AL451" s="165"/>
    </row>
    <row r="452" spans="26:38" x14ac:dyDescent="0.3">
      <c r="Z452" s="165"/>
      <c r="AA452" s="165"/>
      <c r="AB452" s="165"/>
      <c r="AC452" s="165"/>
      <c r="AD452" s="165"/>
      <c r="AE452" s="165"/>
      <c r="AF452" s="165"/>
      <c r="AG452" s="165"/>
      <c r="AH452" s="165"/>
      <c r="AI452" s="165"/>
      <c r="AJ452" s="165"/>
      <c r="AK452" s="165"/>
      <c r="AL452" s="165"/>
    </row>
    <row r="453" spans="26:38" x14ac:dyDescent="0.3">
      <c r="Z453" s="165"/>
      <c r="AA453" s="165"/>
      <c r="AB453" s="165"/>
      <c r="AC453" s="165"/>
      <c r="AD453" s="165"/>
      <c r="AE453" s="165"/>
      <c r="AF453" s="165"/>
      <c r="AG453" s="165"/>
      <c r="AH453" s="165"/>
      <c r="AI453" s="165"/>
      <c r="AJ453" s="165"/>
      <c r="AK453" s="165"/>
      <c r="AL453" s="165"/>
    </row>
    <row r="454" spans="26:38" x14ac:dyDescent="0.3">
      <c r="Z454" s="165"/>
      <c r="AA454" s="165"/>
      <c r="AB454" s="165"/>
      <c r="AC454" s="165"/>
      <c r="AD454" s="165"/>
      <c r="AE454" s="165"/>
      <c r="AF454" s="165"/>
      <c r="AG454" s="165"/>
      <c r="AH454" s="165"/>
      <c r="AI454" s="165"/>
      <c r="AJ454" s="165"/>
      <c r="AK454" s="165"/>
      <c r="AL454" s="165"/>
    </row>
    <row r="455" spans="26:38" x14ac:dyDescent="0.3">
      <c r="Z455" s="165"/>
      <c r="AA455" s="165"/>
      <c r="AB455" s="165"/>
      <c r="AC455" s="165"/>
      <c r="AD455" s="165"/>
      <c r="AE455" s="165"/>
      <c r="AF455" s="165"/>
      <c r="AG455" s="165"/>
      <c r="AH455" s="165"/>
      <c r="AI455" s="165"/>
      <c r="AJ455" s="165"/>
      <c r="AK455" s="165"/>
      <c r="AL455" s="165"/>
    </row>
    <row r="456" spans="26:38" x14ac:dyDescent="0.3">
      <c r="Z456" s="165"/>
      <c r="AA456" s="165"/>
      <c r="AB456" s="165"/>
      <c r="AC456" s="165"/>
      <c r="AD456" s="165"/>
      <c r="AE456" s="165"/>
      <c r="AF456" s="165"/>
      <c r="AG456" s="165"/>
      <c r="AH456" s="165"/>
      <c r="AI456" s="165"/>
      <c r="AJ456" s="165"/>
      <c r="AK456" s="165"/>
      <c r="AL456" s="165"/>
    </row>
    <row r="457" spans="26:38" x14ac:dyDescent="0.3">
      <c r="Z457" s="165"/>
      <c r="AA457" s="165"/>
      <c r="AB457" s="165"/>
      <c r="AC457" s="165"/>
      <c r="AD457" s="165"/>
      <c r="AE457" s="165"/>
      <c r="AF457" s="165"/>
      <c r="AG457" s="165"/>
      <c r="AH457" s="165"/>
      <c r="AI457" s="165"/>
      <c r="AJ457" s="165"/>
      <c r="AK457" s="165"/>
      <c r="AL457" s="165"/>
    </row>
    <row r="458" spans="26:38" x14ac:dyDescent="0.3">
      <c r="Z458" s="165"/>
      <c r="AA458" s="165"/>
      <c r="AB458" s="165"/>
      <c r="AC458" s="165"/>
      <c r="AD458" s="165"/>
      <c r="AE458" s="165"/>
      <c r="AF458" s="165"/>
      <c r="AG458" s="165"/>
      <c r="AH458" s="165"/>
      <c r="AI458" s="165"/>
      <c r="AJ458" s="165"/>
      <c r="AK458" s="165"/>
      <c r="AL458" s="165"/>
    </row>
    <row r="459" spans="26:38" x14ac:dyDescent="0.3">
      <c r="Z459" s="165"/>
      <c r="AA459" s="165"/>
      <c r="AB459" s="165"/>
      <c r="AC459" s="165"/>
      <c r="AD459" s="165"/>
      <c r="AE459" s="165"/>
      <c r="AF459" s="165"/>
      <c r="AG459" s="165"/>
      <c r="AH459" s="165"/>
      <c r="AI459" s="165"/>
      <c r="AJ459" s="165"/>
      <c r="AK459" s="165"/>
      <c r="AL459" s="165"/>
    </row>
    <row r="460" spans="26:38" x14ac:dyDescent="0.3">
      <c r="Z460" s="165"/>
      <c r="AA460" s="165"/>
      <c r="AB460" s="165"/>
      <c r="AC460" s="165"/>
      <c r="AD460" s="165"/>
      <c r="AE460" s="165"/>
      <c r="AF460" s="165"/>
      <c r="AG460" s="165"/>
      <c r="AH460" s="165"/>
      <c r="AI460" s="165"/>
      <c r="AJ460" s="165"/>
      <c r="AK460" s="165"/>
      <c r="AL460" s="165"/>
    </row>
    <row r="461" spans="26:38" x14ac:dyDescent="0.3">
      <c r="Z461" s="165"/>
      <c r="AA461" s="165"/>
      <c r="AB461" s="165"/>
      <c r="AC461" s="165"/>
      <c r="AD461" s="165"/>
      <c r="AE461" s="165"/>
      <c r="AF461" s="165"/>
      <c r="AG461" s="165"/>
      <c r="AH461" s="165"/>
      <c r="AI461" s="165"/>
      <c r="AJ461" s="165"/>
      <c r="AK461" s="165"/>
      <c r="AL461" s="165"/>
    </row>
    <row r="462" spans="26:38" x14ac:dyDescent="0.3">
      <c r="Z462" s="165"/>
      <c r="AA462" s="165"/>
      <c r="AB462" s="165"/>
      <c r="AC462" s="165"/>
      <c r="AD462" s="165"/>
      <c r="AE462" s="165"/>
      <c r="AF462" s="165"/>
      <c r="AG462" s="165"/>
      <c r="AH462" s="165"/>
      <c r="AI462" s="165"/>
      <c r="AJ462" s="165"/>
      <c r="AK462" s="165"/>
      <c r="AL462" s="165"/>
    </row>
    <row r="463" spans="26:38" x14ac:dyDescent="0.3">
      <c r="Z463" s="165"/>
      <c r="AA463" s="165"/>
      <c r="AB463" s="165"/>
      <c r="AC463" s="165"/>
      <c r="AD463" s="165"/>
      <c r="AE463" s="165"/>
      <c r="AF463" s="165"/>
      <c r="AG463" s="165"/>
      <c r="AH463" s="165"/>
      <c r="AI463" s="165"/>
      <c r="AJ463" s="165"/>
      <c r="AK463" s="165"/>
      <c r="AL463" s="165"/>
    </row>
    <row r="464" spans="26:38" x14ac:dyDescent="0.3">
      <c r="Z464" s="165"/>
      <c r="AA464" s="165"/>
      <c r="AB464" s="165"/>
      <c r="AC464" s="165"/>
      <c r="AD464" s="165"/>
      <c r="AE464" s="165"/>
      <c r="AF464" s="165"/>
      <c r="AG464" s="165"/>
      <c r="AH464" s="165"/>
      <c r="AI464" s="165"/>
      <c r="AJ464" s="165"/>
      <c r="AK464" s="165"/>
      <c r="AL464" s="165"/>
    </row>
    <row r="465" spans="26:38" x14ac:dyDescent="0.3">
      <c r="Z465" s="165"/>
      <c r="AA465" s="165"/>
      <c r="AB465" s="165"/>
      <c r="AC465" s="165"/>
      <c r="AD465" s="165"/>
      <c r="AE465" s="165"/>
      <c r="AF465" s="165"/>
      <c r="AG465" s="165"/>
      <c r="AH465" s="165"/>
      <c r="AI465" s="165"/>
      <c r="AJ465" s="165"/>
      <c r="AK465" s="165"/>
      <c r="AL465" s="165"/>
    </row>
    <row r="466" spans="26:38" x14ac:dyDescent="0.3">
      <c r="Z466" s="165"/>
      <c r="AA466" s="165"/>
      <c r="AB466" s="165"/>
      <c r="AC466" s="165"/>
      <c r="AD466" s="165"/>
      <c r="AE466" s="165"/>
      <c r="AF466" s="165"/>
      <c r="AG466" s="165"/>
      <c r="AH466" s="165"/>
      <c r="AI466" s="165"/>
      <c r="AJ466" s="165"/>
      <c r="AK466" s="165"/>
      <c r="AL466" s="165"/>
    </row>
    <row r="467" spans="26:38" x14ac:dyDescent="0.3">
      <c r="Z467" s="165"/>
      <c r="AA467" s="165"/>
      <c r="AB467" s="165"/>
      <c r="AC467" s="165"/>
      <c r="AD467" s="165"/>
      <c r="AE467" s="165"/>
      <c r="AF467" s="165"/>
      <c r="AG467" s="165"/>
      <c r="AH467" s="165"/>
      <c r="AI467" s="165"/>
      <c r="AJ467" s="165"/>
      <c r="AK467" s="165"/>
      <c r="AL467" s="165"/>
    </row>
    <row r="468" spans="26:38" x14ac:dyDescent="0.3">
      <c r="Z468" s="165"/>
      <c r="AA468" s="165"/>
      <c r="AB468" s="165"/>
      <c r="AC468" s="165"/>
      <c r="AD468" s="165"/>
      <c r="AE468" s="165"/>
      <c r="AF468" s="165"/>
      <c r="AG468" s="165"/>
      <c r="AH468" s="165"/>
      <c r="AI468" s="165"/>
      <c r="AJ468" s="165"/>
      <c r="AK468" s="165"/>
      <c r="AL468" s="165"/>
    </row>
    <row r="469" spans="26:38" x14ac:dyDescent="0.3">
      <c r="Z469" s="165"/>
      <c r="AA469" s="165"/>
      <c r="AB469" s="165"/>
      <c r="AC469" s="165"/>
      <c r="AD469" s="165"/>
      <c r="AE469" s="165"/>
      <c r="AF469" s="165"/>
      <c r="AG469" s="165"/>
      <c r="AH469" s="165"/>
      <c r="AI469" s="165"/>
      <c r="AJ469" s="165"/>
      <c r="AK469" s="165"/>
      <c r="AL469" s="165"/>
    </row>
  </sheetData>
  <mergeCells count="193">
    <mergeCell ref="A61:A66"/>
    <mergeCell ref="T96:X96"/>
    <mergeCell ref="T97:X97"/>
    <mergeCell ref="E85:S85"/>
    <mergeCell ref="T85:X85"/>
    <mergeCell ref="G86:S86"/>
    <mergeCell ref="T86:X86"/>
    <mergeCell ref="G72:S72"/>
    <mergeCell ref="T72:X72"/>
    <mergeCell ref="T65:X65"/>
    <mergeCell ref="G66:S66"/>
    <mergeCell ref="T66:X66"/>
    <mergeCell ref="A67:A78"/>
    <mergeCell ref="E67:S67"/>
    <mergeCell ref="T67:X67"/>
    <mergeCell ref="A88:A91"/>
    <mergeCell ref="E88:S88"/>
    <mergeCell ref="T88:X88"/>
    <mergeCell ref="G89:S89"/>
    <mergeCell ref="T89:X89"/>
    <mergeCell ref="G90:S90"/>
    <mergeCell ref="T90:X90"/>
    <mergeCell ref="G91:S91"/>
    <mergeCell ref="E84:S84"/>
    <mergeCell ref="A85:A87"/>
    <mergeCell ref="T94:X94"/>
    <mergeCell ref="T95:X95"/>
    <mergeCell ref="G76:S76"/>
    <mergeCell ref="T76:X76"/>
    <mergeCell ref="G77:S77"/>
    <mergeCell ref="T77:X77"/>
    <mergeCell ref="T98:X98"/>
    <mergeCell ref="G87:S87"/>
    <mergeCell ref="T87:X87"/>
    <mergeCell ref="A92:A97"/>
    <mergeCell ref="T62:X62"/>
    <mergeCell ref="G63:S63"/>
    <mergeCell ref="T63:X63"/>
    <mergeCell ref="G64:S64"/>
    <mergeCell ref="T64:X64"/>
    <mergeCell ref="G65:S65"/>
    <mergeCell ref="G99:S99"/>
    <mergeCell ref="T99:X99"/>
    <mergeCell ref="G78:S78"/>
    <mergeCell ref="T78:X78"/>
    <mergeCell ref="G73:S73"/>
    <mergeCell ref="T73:X73"/>
    <mergeCell ref="G74:S74"/>
    <mergeCell ref="T74:X74"/>
    <mergeCell ref="G75:S75"/>
    <mergeCell ref="T75:X75"/>
    <mergeCell ref="G80:S80"/>
    <mergeCell ref="T80:X80"/>
    <mergeCell ref="A82:S83"/>
    <mergeCell ref="T91:X91"/>
    <mergeCell ref="E92:S92"/>
    <mergeCell ref="T92:X92"/>
    <mergeCell ref="T93:X93"/>
    <mergeCell ref="T84:X84"/>
    <mergeCell ref="G70:S70"/>
    <mergeCell ref="T70:X70"/>
    <mergeCell ref="G71:S71"/>
    <mergeCell ref="T71:X71"/>
    <mergeCell ref="A55:A60"/>
    <mergeCell ref="E55:S55"/>
    <mergeCell ref="T55:X55"/>
    <mergeCell ref="G56:S56"/>
    <mergeCell ref="T56:X56"/>
    <mergeCell ref="G57:S57"/>
    <mergeCell ref="T57:X57"/>
    <mergeCell ref="G58:S58"/>
    <mergeCell ref="T58:X58"/>
    <mergeCell ref="G59:S59"/>
    <mergeCell ref="T59:X59"/>
    <mergeCell ref="G60:S60"/>
    <mergeCell ref="T60:X60"/>
    <mergeCell ref="G68:S68"/>
    <mergeCell ref="T68:X68"/>
    <mergeCell ref="G69:S69"/>
    <mergeCell ref="T69:X69"/>
    <mergeCell ref="E61:S61"/>
    <mergeCell ref="T61:X61"/>
    <mergeCell ref="G62:S62"/>
    <mergeCell ref="G50:S50"/>
    <mergeCell ref="T50:X50"/>
    <mergeCell ref="A51:A54"/>
    <mergeCell ref="E51:S51"/>
    <mergeCell ref="T51:X51"/>
    <mergeCell ref="G52:S52"/>
    <mergeCell ref="T52:X52"/>
    <mergeCell ref="G53:S53"/>
    <mergeCell ref="A43:A50"/>
    <mergeCell ref="T53:X53"/>
    <mergeCell ref="G54:S54"/>
    <mergeCell ref="T54:X54"/>
    <mergeCell ref="T45:X45"/>
    <mergeCell ref="G46:S46"/>
    <mergeCell ref="T46:X46"/>
    <mergeCell ref="G47:R47"/>
    <mergeCell ref="T47:X47"/>
    <mergeCell ref="G48:S48"/>
    <mergeCell ref="T48:X48"/>
    <mergeCell ref="G42:S42"/>
    <mergeCell ref="T42:X42"/>
    <mergeCell ref="E43:S43"/>
    <mergeCell ref="T43:X43"/>
    <mergeCell ref="G44:S44"/>
    <mergeCell ref="T44:X44"/>
    <mergeCell ref="G45:S45"/>
    <mergeCell ref="G49:S49"/>
    <mergeCell ref="T49:X49"/>
    <mergeCell ref="E28:S28"/>
    <mergeCell ref="T28:X28"/>
    <mergeCell ref="E32:S32"/>
    <mergeCell ref="T32:X32"/>
    <mergeCell ref="G33:S33"/>
    <mergeCell ref="T33:X33"/>
    <mergeCell ref="G34:S34"/>
    <mergeCell ref="T34:X34"/>
    <mergeCell ref="G38:S38"/>
    <mergeCell ref="T38:X38"/>
    <mergeCell ref="A30:S31"/>
    <mergeCell ref="A32:A42"/>
    <mergeCell ref="G39:S39"/>
    <mergeCell ref="T39:X39"/>
    <mergeCell ref="G40:S40"/>
    <mergeCell ref="T40:X40"/>
    <mergeCell ref="G35:S35"/>
    <mergeCell ref="T35:X35"/>
    <mergeCell ref="G36:S36"/>
    <mergeCell ref="T36:X36"/>
    <mergeCell ref="G37:S37"/>
    <mergeCell ref="T37:X37"/>
    <mergeCell ref="G41:S41"/>
    <mergeCell ref="T41:X41"/>
    <mergeCell ref="T25:X25"/>
    <mergeCell ref="C26:S26"/>
    <mergeCell ref="T26:X26"/>
    <mergeCell ref="E27:S27"/>
    <mergeCell ref="T27:X27"/>
    <mergeCell ref="G22:S22"/>
    <mergeCell ref="T22:X22"/>
    <mergeCell ref="G23:S23"/>
    <mergeCell ref="T23:X23"/>
    <mergeCell ref="G24:S24"/>
    <mergeCell ref="T24:X24"/>
    <mergeCell ref="G25:S25"/>
    <mergeCell ref="E21:S21"/>
    <mergeCell ref="T21:X21"/>
    <mergeCell ref="E14:S14"/>
    <mergeCell ref="T14:X14"/>
    <mergeCell ref="C15:S15"/>
    <mergeCell ref="T15:X15"/>
    <mergeCell ref="E16:S16"/>
    <mergeCell ref="T16:X16"/>
    <mergeCell ref="G17:S17"/>
    <mergeCell ref="T17:X17"/>
    <mergeCell ref="G18:S18"/>
    <mergeCell ref="A6:A10"/>
    <mergeCell ref="C6:S6"/>
    <mergeCell ref="T6:X6"/>
    <mergeCell ref="E7:S7"/>
    <mergeCell ref="T7:X7"/>
    <mergeCell ref="E8:S8"/>
    <mergeCell ref="T8:X8"/>
    <mergeCell ref="C9:S9"/>
    <mergeCell ref="T9:X9"/>
    <mergeCell ref="E10:S10"/>
    <mergeCell ref="T10:X10"/>
    <mergeCell ref="T29:X29"/>
    <mergeCell ref="T81:X81"/>
    <mergeCell ref="T79:X79"/>
    <mergeCell ref="T30:X30"/>
    <mergeCell ref="T31:X31"/>
    <mergeCell ref="T82:X82"/>
    <mergeCell ref="T83:X83"/>
    <mergeCell ref="Z2:AM2"/>
    <mergeCell ref="Z3:AM3"/>
    <mergeCell ref="Z4:AM4"/>
    <mergeCell ref="A1:X5"/>
    <mergeCell ref="A11:A14"/>
    <mergeCell ref="C11:S11"/>
    <mergeCell ref="T11:X11"/>
    <mergeCell ref="E12:S12"/>
    <mergeCell ref="T12:X12"/>
    <mergeCell ref="E13:S13"/>
    <mergeCell ref="T13:X13"/>
    <mergeCell ref="T18:X18"/>
    <mergeCell ref="G19:S19"/>
    <mergeCell ref="T19:X19"/>
    <mergeCell ref="A15:A28"/>
    <mergeCell ref="G20:S20"/>
    <mergeCell ref="T20:X20"/>
  </mergeCells>
  <conditionalFormatting sqref="T23:Y24">
    <cfRule type="expression" dxfId="6" priority="1">
      <formula>$T$22="None"</formula>
    </cfRule>
    <cfRule type="expression" dxfId="5" priority="2">
      <formula>$T$22="Propane"</formula>
    </cfRule>
  </conditionalFormatting>
  <dataValidations count="4">
    <dataValidation allowBlank="1" showInputMessage="1" showErrorMessage="1" promptTitle="Rent-Fees-Payments" prompt="Multiple monthly payment times 12 and enter total here. _x000a_" sqref="T79 Y79" xr:uid="{1B215720-D06B-44CC-A8DA-CC437ADF21D9}"/>
    <dataValidation allowBlank="1" showInputMessage="1" showErrorMessage="1" promptTitle="Variable Costs" prompt="Variable costs only increase as you sell food OR are budgeted as a percentage of sales. EX&quot; If you never open for business you would not need a marketing budget or repair &amp; maintenance budget. _x000a_" sqref="T89:Y91 T84:Y84 Y93:Y98 T93:X97" xr:uid="{6C1471C7-9C52-405A-B1B0-1C7430B869EC}"/>
    <dataValidation allowBlank="1" showInputMessage="1" showErrorMessage="1" promptTitle="Variable Costs" prompt="Hourly labor should be set as a percentage goal. The owner can adjust hourly schedules according to guest demands. _x000a__x000a_" sqref="T86:Y86" xr:uid="{95E9FD0E-BFF2-436F-BFC9-0B274BD7A030}"/>
    <dataValidation allowBlank="1" showInputMessage="1" showErrorMessage="1" promptTitle="Variable Costs" prompt="Payroll taxes include FICA, unemployment premiums, workers comp, etc. This is expressed as a percentage of sales for budgeting &amp; planning purposes.  _x000a__x000a_" sqref="T87:Y87" xr:uid="{31C33854-7D3A-48D8-869E-3779C268BD42}"/>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61873-66C4-43BE-96E7-BDE3A63818D3}">
  <sheetPr>
    <tabColor theme="0"/>
  </sheetPr>
  <dimension ref="A1:BD467"/>
  <sheetViews>
    <sheetView workbookViewId="0">
      <selection activeCell="T6" sqref="T6:X6"/>
    </sheetView>
  </sheetViews>
  <sheetFormatPr defaultRowHeight="15.6" x14ac:dyDescent="0.3"/>
  <cols>
    <col min="1" max="1" width="24.5546875" style="22" customWidth="1"/>
    <col min="2" max="2" width="2.109375" style="22" customWidth="1"/>
    <col min="3" max="25" width="2.6640625" style="22" customWidth="1"/>
    <col min="26" max="26" width="15.33203125" style="181" customWidth="1"/>
    <col min="27" max="27" width="9.44140625" style="181" bestFit="1" customWidth="1"/>
    <col min="28" max="28" width="9.5546875" style="181" bestFit="1" customWidth="1"/>
    <col min="29" max="29" width="9.6640625" style="181" bestFit="1" customWidth="1"/>
    <col min="30" max="30" width="9.5546875" style="181" customWidth="1"/>
    <col min="31" max="31" width="9.5546875" style="181" bestFit="1" customWidth="1"/>
    <col min="32" max="32" width="9.6640625" style="181" bestFit="1" customWidth="1"/>
    <col min="33" max="33" width="9.109375" style="181" bestFit="1" customWidth="1"/>
    <col min="34" max="34" width="9.33203125" style="181" bestFit="1" customWidth="1"/>
    <col min="35" max="35" width="8.6640625" style="181" bestFit="1" customWidth="1"/>
    <col min="36" max="36" width="9.33203125" style="181" bestFit="1" customWidth="1"/>
    <col min="37" max="38" width="9" style="181" bestFit="1" customWidth="1"/>
    <col min="39" max="39" width="9.6640625" style="167" bestFit="1" customWidth="1"/>
    <col min="40" max="40" width="2.33203125" style="22" customWidth="1"/>
    <col min="41" max="41" width="27.88671875" style="178" bestFit="1" customWidth="1"/>
    <col min="42" max="42" width="10.5546875" style="22" bestFit="1" customWidth="1"/>
    <col min="43" max="43" width="9.109375" style="22"/>
    <col min="44" max="44" width="14.5546875" style="22" bestFit="1" customWidth="1"/>
    <col min="45" max="45" width="11.5546875" style="22" bestFit="1" customWidth="1"/>
    <col min="46" max="46" width="14.5546875" style="22" bestFit="1" customWidth="1"/>
    <col min="47" max="53" width="9.109375" style="22"/>
    <col min="54" max="55" width="9.6640625" style="22" bestFit="1" customWidth="1"/>
    <col min="56" max="56" width="9.6640625" bestFit="1" customWidth="1"/>
  </cols>
  <sheetData>
    <row r="1" spans="1:44" s="22" customFormat="1" ht="21.75" customHeight="1" thickBot="1" x14ac:dyDescent="0.35">
      <c r="A1" s="364" t="s">
        <v>201</v>
      </c>
      <c r="B1" s="364"/>
      <c r="C1" s="364"/>
      <c r="D1" s="364"/>
      <c r="E1" s="364"/>
      <c r="F1" s="364"/>
      <c r="G1" s="364"/>
      <c r="H1" s="364"/>
      <c r="I1" s="364"/>
      <c r="J1" s="364"/>
      <c r="K1" s="364"/>
      <c r="L1" s="364"/>
      <c r="M1" s="364"/>
      <c r="N1" s="364"/>
      <c r="O1" s="364"/>
      <c r="P1" s="364"/>
      <c r="Q1" s="364"/>
      <c r="R1" s="364"/>
      <c r="S1" s="364"/>
      <c r="T1" s="364"/>
      <c r="U1" s="364"/>
      <c r="V1" s="364"/>
      <c r="W1" s="364"/>
      <c r="X1" s="364"/>
      <c r="Y1" s="149"/>
      <c r="Z1" s="200" t="s">
        <v>196</v>
      </c>
      <c r="AA1" s="181">
        <f>'Weather - Seasonal Adjustments'!E10</f>
        <v>0</v>
      </c>
      <c r="AB1" s="181">
        <f>'Weather - Seasonal Adjustments'!$E11</f>
        <v>0</v>
      </c>
      <c r="AC1" s="181">
        <f>'Weather - Seasonal Adjustments'!$E12</f>
        <v>0</v>
      </c>
      <c r="AD1" s="181">
        <f>'Weather - Seasonal Adjustments'!$E13</f>
        <v>0</v>
      </c>
      <c r="AE1" s="181">
        <f>'Weather - Seasonal Adjustments'!$E14</f>
        <v>0</v>
      </c>
      <c r="AF1" s="181">
        <f>'Weather - Seasonal Adjustments'!$E15</f>
        <v>0</v>
      </c>
      <c r="AG1" s="181">
        <f>'Weather - Seasonal Adjustments'!$E16</f>
        <v>0</v>
      </c>
      <c r="AH1" s="181">
        <f>'Weather - Seasonal Adjustments'!$E17</f>
        <v>0</v>
      </c>
      <c r="AI1" s="181">
        <f>'Weather - Seasonal Adjustments'!$E18</f>
        <v>0</v>
      </c>
      <c r="AJ1" s="181">
        <f>'Weather - Seasonal Adjustments'!$E19</f>
        <v>0</v>
      </c>
      <c r="AK1" s="181">
        <f>'Weather - Seasonal Adjustments'!$E20</f>
        <v>0</v>
      </c>
      <c r="AL1" s="181">
        <f>'Weather - Seasonal Adjustments'!$E21</f>
        <v>0</v>
      </c>
      <c r="AM1" s="167"/>
      <c r="AO1" s="178"/>
    </row>
    <row r="2" spans="1:44" ht="15.75" customHeight="1" x14ac:dyDescent="0.3">
      <c r="A2" s="364"/>
      <c r="B2" s="364"/>
      <c r="C2" s="364"/>
      <c r="D2" s="364"/>
      <c r="E2" s="364"/>
      <c r="F2" s="364"/>
      <c r="G2" s="364"/>
      <c r="H2" s="364"/>
      <c r="I2" s="364"/>
      <c r="J2" s="364"/>
      <c r="K2" s="364"/>
      <c r="L2" s="364"/>
      <c r="M2" s="364"/>
      <c r="N2" s="364"/>
      <c r="O2" s="364"/>
      <c r="P2" s="364"/>
      <c r="Q2" s="364"/>
      <c r="R2" s="364"/>
      <c r="S2" s="364"/>
      <c r="T2" s="364"/>
      <c r="U2" s="364"/>
      <c r="V2" s="364"/>
      <c r="W2" s="364"/>
      <c r="X2" s="364"/>
      <c r="Y2" s="149"/>
      <c r="Z2" s="358" t="s">
        <v>204</v>
      </c>
      <c r="AA2" s="359"/>
      <c r="AB2" s="359"/>
      <c r="AC2" s="359"/>
      <c r="AD2" s="359"/>
      <c r="AE2" s="359"/>
      <c r="AF2" s="359"/>
      <c r="AG2" s="359"/>
      <c r="AH2" s="359"/>
      <c r="AI2" s="359"/>
      <c r="AJ2" s="359"/>
      <c r="AK2" s="359"/>
      <c r="AL2" s="359"/>
      <c r="AM2" s="360"/>
    </row>
    <row r="3" spans="1:44" ht="15.75" customHeight="1" x14ac:dyDescent="0.3">
      <c r="A3" s="364"/>
      <c r="B3" s="364"/>
      <c r="C3" s="364"/>
      <c r="D3" s="364"/>
      <c r="E3" s="364"/>
      <c r="F3" s="364"/>
      <c r="G3" s="364"/>
      <c r="H3" s="364"/>
      <c r="I3" s="364"/>
      <c r="J3" s="364"/>
      <c r="K3" s="364"/>
      <c r="L3" s="364"/>
      <c r="M3" s="364"/>
      <c r="N3" s="364"/>
      <c r="O3" s="364"/>
      <c r="P3" s="364"/>
      <c r="Q3" s="364"/>
      <c r="R3" s="364"/>
      <c r="S3" s="364"/>
      <c r="T3" s="364"/>
      <c r="U3" s="364"/>
      <c r="V3" s="364"/>
      <c r="W3" s="364"/>
      <c r="X3" s="364"/>
      <c r="Y3" s="149"/>
      <c r="Z3" s="361" t="s">
        <v>50</v>
      </c>
      <c r="AA3" s="362"/>
      <c r="AB3" s="362"/>
      <c r="AC3" s="362"/>
      <c r="AD3" s="362"/>
      <c r="AE3" s="362"/>
      <c r="AF3" s="362"/>
      <c r="AG3" s="362"/>
      <c r="AH3" s="362"/>
      <c r="AI3" s="362"/>
      <c r="AJ3" s="362"/>
      <c r="AK3" s="362"/>
      <c r="AL3" s="362"/>
      <c r="AM3" s="363"/>
    </row>
    <row r="4" spans="1:44" ht="15.75" customHeight="1" x14ac:dyDescent="0.3">
      <c r="A4" s="364"/>
      <c r="B4" s="364"/>
      <c r="C4" s="364"/>
      <c r="D4" s="364"/>
      <c r="E4" s="364"/>
      <c r="F4" s="364"/>
      <c r="G4" s="364"/>
      <c r="H4" s="364"/>
      <c r="I4" s="364"/>
      <c r="J4" s="364"/>
      <c r="K4" s="364"/>
      <c r="L4" s="364"/>
      <c r="M4" s="364"/>
      <c r="N4" s="364"/>
      <c r="O4" s="364"/>
      <c r="P4" s="364"/>
      <c r="Q4" s="364"/>
      <c r="R4" s="364"/>
      <c r="S4" s="364"/>
      <c r="T4" s="364"/>
      <c r="U4" s="364"/>
      <c r="V4" s="364"/>
      <c r="W4" s="364"/>
      <c r="X4" s="364"/>
      <c r="Y4" s="149"/>
      <c r="Z4" s="361" t="s">
        <v>51</v>
      </c>
      <c r="AA4" s="362"/>
      <c r="AB4" s="362"/>
      <c r="AC4" s="362"/>
      <c r="AD4" s="362"/>
      <c r="AE4" s="362"/>
      <c r="AF4" s="362"/>
      <c r="AG4" s="362"/>
      <c r="AH4" s="362"/>
      <c r="AI4" s="362"/>
      <c r="AJ4" s="362"/>
      <c r="AK4" s="362"/>
      <c r="AL4" s="362"/>
      <c r="AM4" s="363"/>
    </row>
    <row r="5" spans="1:44" ht="16.5" customHeight="1" thickBot="1" x14ac:dyDescent="0.35">
      <c r="A5" s="365"/>
      <c r="B5" s="365"/>
      <c r="C5" s="365"/>
      <c r="D5" s="365"/>
      <c r="E5" s="365"/>
      <c r="F5" s="365"/>
      <c r="G5" s="365"/>
      <c r="H5" s="365"/>
      <c r="I5" s="365"/>
      <c r="J5" s="365"/>
      <c r="K5" s="365"/>
      <c r="L5" s="365"/>
      <c r="M5" s="365"/>
      <c r="N5" s="365"/>
      <c r="O5" s="365"/>
      <c r="P5" s="365"/>
      <c r="Q5" s="365"/>
      <c r="R5" s="365"/>
      <c r="S5" s="365"/>
      <c r="T5" s="365"/>
      <c r="U5" s="365"/>
      <c r="V5" s="365"/>
      <c r="W5" s="365"/>
      <c r="X5" s="365"/>
      <c r="Y5" s="149"/>
      <c r="Z5" s="51"/>
      <c r="AA5" s="48" t="s">
        <v>26</v>
      </c>
      <c r="AB5" s="48" t="s">
        <v>26</v>
      </c>
      <c r="AC5" s="48" t="s">
        <v>26</v>
      </c>
      <c r="AD5" s="48" t="s">
        <v>26</v>
      </c>
      <c r="AE5" s="48" t="s">
        <v>26</v>
      </c>
      <c r="AF5" s="48" t="s">
        <v>26</v>
      </c>
      <c r="AG5" s="48" t="s">
        <v>26</v>
      </c>
      <c r="AH5" s="48" t="s">
        <v>26</v>
      </c>
      <c r="AI5" s="48" t="s">
        <v>26</v>
      </c>
      <c r="AJ5" s="48" t="s">
        <v>26</v>
      </c>
      <c r="AK5" s="48" t="s">
        <v>26</v>
      </c>
      <c r="AL5" s="48" t="s">
        <v>26</v>
      </c>
      <c r="AM5" s="52"/>
    </row>
    <row r="6" spans="1:44" x14ac:dyDescent="0.3">
      <c r="A6" s="382" t="s">
        <v>140</v>
      </c>
      <c r="B6" s="137"/>
      <c r="C6" s="369" t="s">
        <v>141</v>
      </c>
      <c r="D6" s="369"/>
      <c r="E6" s="369"/>
      <c r="F6" s="369"/>
      <c r="G6" s="369"/>
      <c r="H6" s="369"/>
      <c r="I6" s="369"/>
      <c r="J6" s="369"/>
      <c r="K6" s="369"/>
      <c r="L6" s="369"/>
      <c r="M6" s="369"/>
      <c r="N6" s="369"/>
      <c r="O6" s="369"/>
      <c r="P6" s="369"/>
      <c r="Q6" s="369"/>
      <c r="R6" s="369"/>
      <c r="S6" s="369"/>
      <c r="T6" s="385"/>
      <c r="U6" s="385"/>
      <c r="V6" s="385"/>
      <c r="W6" s="385"/>
      <c r="X6" s="386"/>
      <c r="Y6" s="194"/>
      <c r="Z6" s="51"/>
      <c r="AA6" s="47">
        <f>'Weather - Seasonal Adjustments'!D10</f>
        <v>0</v>
      </c>
      <c r="AB6" s="47">
        <f>'Weather - Seasonal Adjustments'!D11</f>
        <v>31</v>
      </c>
      <c r="AC6" s="47">
        <f>'Weather - Seasonal Adjustments'!D12</f>
        <v>62</v>
      </c>
      <c r="AD6" s="47">
        <f>'Weather - Seasonal Adjustments'!D13</f>
        <v>93</v>
      </c>
      <c r="AE6" s="47">
        <f>'Weather - Seasonal Adjustments'!D14</f>
        <v>123</v>
      </c>
      <c r="AF6" s="47">
        <f>'Weather - Seasonal Adjustments'!D15</f>
        <v>154</v>
      </c>
      <c r="AG6" s="47">
        <f>'Weather - Seasonal Adjustments'!D16</f>
        <v>184</v>
      </c>
      <c r="AH6" s="47">
        <f>'Weather - Seasonal Adjustments'!D17</f>
        <v>215</v>
      </c>
      <c r="AI6" s="47">
        <f>'Weather - Seasonal Adjustments'!D18</f>
        <v>246</v>
      </c>
      <c r="AJ6" s="47">
        <f>'Weather - Seasonal Adjustments'!D19</f>
        <v>276</v>
      </c>
      <c r="AK6" s="47">
        <f>'Weather - Seasonal Adjustments'!D20</f>
        <v>307</v>
      </c>
      <c r="AL6" s="47">
        <f>'Weather - Seasonal Adjustments'!D21</f>
        <v>337</v>
      </c>
      <c r="AM6" s="53" t="s">
        <v>27</v>
      </c>
    </row>
    <row r="7" spans="1:44" x14ac:dyDescent="0.3">
      <c r="A7" s="383"/>
      <c r="B7" s="44"/>
      <c r="C7" s="44"/>
      <c r="D7" s="44"/>
      <c r="E7" s="372" t="s">
        <v>142</v>
      </c>
      <c r="F7" s="372"/>
      <c r="G7" s="372"/>
      <c r="H7" s="372"/>
      <c r="I7" s="372"/>
      <c r="J7" s="372"/>
      <c r="K7" s="372"/>
      <c r="L7" s="372"/>
      <c r="M7" s="372"/>
      <c r="N7" s="372"/>
      <c r="O7" s="372"/>
      <c r="P7" s="372"/>
      <c r="Q7" s="372"/>
      <c r="R7" s="372"/>
      <c r="S7" s="372"/>
      <c r="T7" s="375"/>
      <c r="U7" s="375"/>
      <c r="V7" s="375"/>
      <c r="W7" s="375"/>
      <c r="X7" s="376"/>
      <c r="Y7" s="194"/>
      <c r="Z7" s="51" t="s">
        <v>28</v>
      </c>
      <c r="AA7" s="54">
        <f>'Weather - Seasonal Adjustments'!I10</f>
        <v>0</v>
      </c>
      <c r="AB7" s="54">
        <f>'Weather - Seasonal Adjustments'!I11</f>
        <v>0</v>
      </c>
      <c r="AC7" s="54">
        <f>'Weather - Seasonal Adjustments'!I12</f>
        <v>0</v>
      </c>
      <c r="AD7" s="54">
        <f>'Weather - Seasonal Adjustments'!I13</f>
        <v>0</v>
      </c>
      <c r="AE7" s="54">
        <f>'Weather - Seasonal Adjustments'!I14</f>
        <v>0</v>
      </c>
      <c r="AF7" s="54">
        <f>'Weather - Seasonal Adjustments'!I15</f>
        <v>0</v>
      </c>
      <c r="AG7" s="54">
        <f>'Weather - Seasonal Adjustments'!I16</f>
        <v>0</v>
      </c>
      <c r="AH7" s="54">
        <f>'Weather - Seasonal Adjustments'!I17</f>
        <v>0</v>
      </c>
      <c r="AI7" s="54">
        <f>'Weather - Seasonal Adjustments'!I18</f>
        <v>0</v>
      </c>
      <c r="AJ7" s="54">
        <f>'Weather - Seasonal Adjustments'!I19</f>
        <v>0</v>
      </c>
      <c r="AK7" s="54">
        <f>'Weather - Seasonal Adjustments'!I20</f>
        <v>0</v>
      </c>
      <c r="AL7" s="54">
        <f>'Weather - Seasonal Adjustments'!I21</f>
        <v>0</v>
      </c>
      <c r="AM7" s="55">
        <f>SUM(AA7:AL7)</f>
        <v>0</v>
      </c>
    </row>
    <row r="8" spans="1:44" x14ac:dyDescent="0.3">
      <c r="A8" s="383"/>
      <c r="B8" s="44"/>
      <c r="C8" s="44"/>
      <c r="D8" s="44"/>
      <c r="E8" s="372" t="s">
        <v>143</v>
      </c>
      <c r="F8" s="372"/>
      <c r="G8" s="372"/>
      <c r="H8" s="372"/>
      <c r="I8" s="372"/>
      <c r="J8" s="372"/>
      <c r="K8" s="372"/>
      <c r="L8" s="372"/>
      <c r="M8" s="372"/>
      <c r="N8" s="372"/>
      <c r="O8" s="372"/>
      <c r="P8" s="372"/>
      <c r="Q8" s="372"/>
      <c r="R8" s="372"/>
      <c r="S8" s="372"/>
      <c r="T8" s="375"/>
      <c r="U8" s="375"/>
      <c r="V8" s="375"/>
      <c r="W8" s="375"/>
      <c r="X8" s="376"/>
      <c r="Y8" s="194"/>
      <c r="Z8" s="51" t="s">
        <v>52</v>
      </c>
      <c r="AA8" s="136">
        <v>0</v>
      </c>
      <c r="AB8" s="136">
        <v>0</v>
      </c>
      <c r="AC8" s="136">
        <v>0</v>
      </c>
      <c r="AD8" s="136">
        <v>0</v>
      </c>
      <c r="AE8" s="136">
        <v>0</v>
      </c>
      <c r="AF8" s="136">
        <v>0</v>
      </c>
      <c r="AG8" s="136">
        <v>0</v>
      </c>
      <c r="AH8" s="136">
        <v>0</v>
      </c>
      <c r="AI8" s="136">
        <v>0</v>
      </c>
      <c r="AJ8" s="136">
        <v>0</v>
      </c>
      <c r="AK8" s="136">
        <v>0</v>
      </c>
      <c r="AL8" s="136">
        <v>0</v>
      </c>
      <c r="AM8" s="55">
        <f>SUM(AA8:AL8)</f>
        <v>0</v>
      </c>
    </row>
    <row r="9" spans="1:44" x14ac:dyDescent="0.3">
      <c r="A9" s="383"/>
      <c r="B9" s="44"/>
      <c r="C9" s="387" t="s">
        <v>144</v>
      </c>
      <c r="D9" s="387"/>
      <c r="E9" s="387"/>
      <c r="F9" s="387"/>
      <c r="G9" s="387"/>
      <c r="H9" s="387"/>
      <c r="I9" s="387"/>
      <c r="J9" s="387"/>
      <c r="K9" s="387"/>
      <c r="L9" s="387"/>
      <c r="M9" s="387"/>
      <c r="N9" s="387"/>
      <c r="O9" s="387"/>
      <c r="P9" s="387"/>
      <c r="Q9" s="387"/>
      <c r="R9" s="387"/>
      <c r="S9" s="387"/>
      <c r="T9" s="375"/>
      <c r="U9" s="375"/>
      <c r="V9" s="375"/>
      <c r="W9" s="375"/>
      <c r="X9" s="376"/>
      <c r="Y9" s="194"/>
      <c r="Z9" s="56" t="s">
        <v>29</v>
      </c>
      <c r="AA9" s="57">
        <f>SUM(AA7:AA8)</f>
        <v>0</v>
      </c>
      <c r="AB9" s="57">
        <f t="shared" ref="AB9:AL9" si="0">SUM(AB7:AB8)</f>
        <v>0</v>
      </c>
      <c r="AC9" s="57">
        <f t="shared" si="0"/>
        <v>0</v>
      </c>
      <c r="AD9" s="57">
        <f t="shared" si="0"/>
        <v>0</v>
      </c>
      <c r="AE9" s="57">
        <f t="shared" si="0"/>
        <v>0</v>
      </c>
      <c r="AF9" s="57">
        <f t="shared" si="0"/>
        <v>0</v>
      </c>
      <c r="AG9" s="57">
        <f t="shared" si="0"/>
        <v>0</v>
      </c>
      <c r="AH9" s="57">
        <f t="shared" si="0"/>
        <v>0</v>
      </c>
      <c r="AI9" s="57">
        <f t="shared" si="0"/>
        <v>0</v>
      </c>
      <c r="AJ9" s="57">
        <f t="shared" si="0"/>
        <v>0</v>
      </c>
      <c r="AK9" s="57">
        <f t="shared" si="0"/>
        <v>0</v>
      </c>
      <c r="AL9" s="57">
        <f t="shared" si="0"/>
        <v>0</v>
      </c>
      <c r="AM9" s="58">
        <f>SUM(AA9:AL9)</f>
        <v>0</v>
      </c>
      <c r="AR9" s="114" t="s">
        <v>82</v>
      </c>
    </row>
    <row r="10" spans="1:44" ht="16.2" thickBot="1" x14ac:dyDescent="0.35">
      <c r="A10" s="384"/>
      <c r="B10" s="138"/>
      <c r="C10" s="139"/>
      <c r="D10" s="139"/>
      <c r="E10" s="388" t="s">
        <v>145</v>
      </c>
      <c r="F10" s="388"/>
      <c r="G10" s="388"/>
      <c r="H10" s="388"/>
      <c r="I10" s="388"/>
      <c r="J10" s="388"/>
      <c r="K10" s="388"/>
      <c r="L10" s="388"/>
      <c r="M10" s="388"/>
      <c r="N10" s="388"/>
      <c r="O10" s="388"/>
      <c r="P10" s="388"/>
      <c r="Q10" s="388"/>
      <c r="R10" s="388"/>
      <c r="S10" s="388"/>
      <c r="T10" s="389"/>
      <c r="U10" s="389"/>
      <c r="V10" s="389"/>
      <c r="W10" s="389"/>
      <c r="X10" s="390"/>
      <c r="Y10" s="194"/>
      <c r="Z10" s="51"/>
      <c r="AA10" s="48"/>
      <c r="AB10" s="48"/>
      <c r="AC10" s="48"/>
      <c r="AD10" s="48"/>
      <c r="AE10" s="48"/>
      <c r="AF10" s="48"/>
      <c r="AG10" s="48"/>
      <c r="AH10" s="48"/>
      <c r="AI10" s="48"/>
      <c r="AJ10" s="48"/>
      <c r="AK10" s="48"/>
      <c r="AL10" s="48"/>
      <c r="AM10" s="52"/>
      <c r="AR10" s="114" t="s">
        <v>83</v>
      </c>
    </row>
    <row r="11" spans="1:44" x14ac:dyDescent="0.3">
      <c r="A11" s="366" t="s">
        <v>146</v>
      </c>
      <c r="B11" s="137"/>
      <c r="C11" s="369" t="s">
        <v>147</v>
      </c>
      <c r="D11" s="369"/>
      <c r="E11" s="369"/>
      <c r="F11" s="369"/>
      <c r="G11" s="369"/>
      <c r="H11" s="369"/>
      <c r="I11" s="369"/>
      <c r="J11" s="369"/>
      <c r="K11" s="369"/>
      <c r="L11" s="369"/>
      <c r="M11" s="369"/>
      <c r="N11" s="369"/>
      <c r="O11" s="369"/>
      <c r="P11" s="369"/>
      <c r="Q11" s="369"/>
      <c r="R11" s="369"/>
      <c r="S11" s="369"/>
      <c r="T11" s="370"/>
      <c r="U11" s="370"/>
      <c r="V11" s="370"/>
      <c r="W11" s="370"/>
      <c r="X11" s="371"/>
      <c r="Y11" s="176"/>
      <c r="Z11" s="51" t="s">
        <v>30</v>
      </c>
      <c r="AA11" s="59" t="e">
        <f>AA7*#REF!</f>
        <v>#REF!</v>
      </c>
      <c r="AB11" s="59" t="e">
        <f>AB7*#REF!</f>
        <v>#REF!</v>
      </c>
      <c r="AC11" s="59" t="e">
        <f>AC7*#REF!</f>
        <v>#REF!</v>
      </c>
      <c r="AD11" s="59" t="e">
        <f>AD7*#REF!</f>
        <v>#REF!</v>
      </c>
      <c r="AE11" s="59" t="e">
        <f>AE7*#REF!</f>
        <v>#REF!</v>
      </c>
      <c r="AF11" s="59" t="e">
        <f>AF7*#REF!</f>
        <v>#REF!</v>
      </c>
      <c r="AG11" s="59" t="e">
        <f>AG7*#REF!</f>
        <v>#REF!</v>
      </c>
      <c r="AH11" s="59" t="e">
        <f>AH7*#REF!</f>
        <v>#REF!</v>
      </c>
      <c r="AI11" s="59" t="e">
        <f>AI7*#REF!</f>
        <v>#REF!</v>
      </c>
      <c r="AJ11" s="59" t="e">
        <f>AJ7*#REF!</f>
        <v>#REF!</v>
      </c>
      <c r="AK11" s="59" t="e">
        <f>AK7*#REF!</f>
        <v>#REF!</v>
      </c>
      <c r="AL11" s="59" t="e">
        <f>AL7*#REF!</f>
        <v>#REF!</v>
      </c>
      <c r="AM11" s="52" t="e">
        <f>SUM(AA11:AL11)</f>
        <v>#REF!</v>
      </c>
      <c r="AO11" s="168" t="e">
        <f>AM11/AM$9</f>
        <v>#REF!</v>
      </c>
    </row>
    <row r="12" spans="1:44" x14ac:dyDescent="0.3">
      <c r="A12" s="367"/>
      <c r="B12" s="44"/>
      <c r="C12" s="44"/>
      <c r="D12" s="44"/>
      <c r="E12" s="372" t="s">
        <v>148</v>
      </c>
      <c r="F12" s="372"/>
      <c r="G12" s="372"/>
      <c r="H12" s="372"/>
      <c r="I12" s="372"/>
      <c r="J12" s="372"/>
      <c r="K12" s="372"/>
      <c r="L12" s="372"/>
      <c r="M12" s="372"/>
      <c r="N12" s="372"/>
      <c r="O12" s="372"/>
      <c r="P12" s="372"/>
      <c r="Q12" s="372"/>
      <c r="R12" s="372"/>
      <c r="S12" s="372"/>
      <c r="T12" s="373"/>
      <c r="U12" s="373"/>
      <c r="V12" s="373"/>
      <c r="W12" s="373"/>
      <c r="X12" s="374"/>
      <c r="Y12" s="195"/>
      <c r="Z12" s="51" t="s">
        <v>53</v>
      </c>
      <c r="AA12" s="118">
        <v>0</v>
      </c>
      <c r="AB12" s="118">
        <v>0</v>
      </c>
      <c r="AC12" s="118">
        <v>0</v>
      </c>
      <c r="AD12" s="118">
        <v>0</v>
      </c>
      <c r="AE12" s="118">
        <v>0</v>
      </c>
      <c r="AF12" s="118">
        <v>0</v>
      </c>
      <c r="AG12" s="118">
        <v>0</v>
      </c>
      <c r="AH12" s="118">
        <v>0</v>
      </c>
      <c r="AI12" s="118">
        <v>0</v>
      </c>
      <c r="AJ12" s="118">
        <v>0</v>
      </c>
      <c r="AK12" s="118">
        <v>0</v>
      </c>
      <c r="AL12" s="118">
        <v>0</v>
      </c>
      <c r="AM12" s="52">
        <f>SUM(AA12:AL12)</f>
        <v>0</v>
      </c>
      <c r="AO12" s="168" t="e">
        <f t="shared" ref="AO12:AO42" si="1">AM12/AM$9</f>
        <v>#DIV/0!</v>
      </c>
    </row>
    <row r="13" spans="1:44" x14ac:dyDescent="0.3">
      <c r="A13" s="367"/>
      <c r="B13" s="44"/>
      <c r="C13" s="44"/>
      <c r="D13" s="44"/>
      <c r="E13" s="372" t="s">
        <v>149</v>
      </c>
      <c r="F13" s="372"/>
      <c r="G13" s="372"/>
      <c r="H13" s="372"/>
      <c r="I13" s="372"/>
      <c r="J13" s="372"/>
      <c r="K13" s="372"/>
      <c r="L13" s="372"/>
      <c r="M13" s="372"/>
      <c r="N13" s="372"/>
      <c r="O13" s="372"/>
      <c r="P13" s="372"/>
      <c r="Q13" s="372"/>
      <c r="R13" s="372"/>
      <c r="S13" s="372"/>
      <c r="T13" s="373"/>
      <c r="U13" s="373"/>
      <c r="V13" s="373"/>
      <c r="W13" s="373"/>
      <c r="X13" s="374"/>
      <c r="Y13" s="195"/>
      <c r="Z13" s="51" t="s">
        <v>54</v>
      </c>
      <c r="AA13" s="110">
        <f>IF($T11=0,0,(((AA9*$T11)/$T12)*$T13)+((AA9*$T11)*$T14))</f>
        <v>0</v>
      </c>
      <c r="AB13" s="110">
        <f t="shared" ref="AB13:AL13" si="2">IF($T11=0,0,(((AB9*$T11)/$T12)*$T13)+((AB9*$T11)*$T14))</f>
        <v>0</v>
      </c>
      <c r="AC13" s="110">
        <f t="shared" si="2"/>
        <v>0</v>
      </c>
      <c r="AD13" s="110">
        <f t="shared" si="2"/>
        <v>0</v>
      </c>
      <c r="AE13" s="110">
        <f t="shared" si="2"/>
        <v>0</v>
      </c>
      <c r="AF13" s="110">
        <f t="shared" si="2"/>
        <v>0</v>
      </c>
      <c r="AG13" s="110">
        <f t="shared" si="2"/>
        <v>0</v>
      </c>
      <c r="AH13" s="110">
        <f t="shared" si="2"/>
        <v>0</v>
      </c>
      <c r="AI13" s="110">
        <f t="shared" si="2"/>
        <v>0</v>
      </c>
      <c r="AJ13" s="110">
        <f t="shared" si="2"/>
        <v>0</v>
      </c>
      <c r="AK13" s="110">
        <f t="shared" si="2"/>
        <v>0</v>
      </c>
      <c r="AL13" s="110">
        <f t="shared" si="2"/>
        <v>0</v>
      </c>
      <c r="AM13" s="53">
        <f>SUM(AA13:AL13)</f>
        <v>0</v>
      </c>
      <c r="AO13" s="168" t="e">
        <f t="shared" si="1"/>
        <v>#DIV/0!</v>
      </c>
    </row>
    <row r="14" spans="1:44" ht="16.2" thickBot="1" x14ac:dyDescent="0.35">
      <c r="A14" s="368"/>
      <c r="B14" s="138"/>
      <c r="C14" s="138"/>
      <c r="D14" s="138"/>
      <c r="E14" s="388" t="s">
        <v>150</v>
      </c>
      <c r="F14" s="388"/>
      <c r="G14" s="388"/>
      <c r="H14" s="388"/>
      <c r="I14" s="388"/>
      <c r="J14" s="388"/>
      <c r="K14" s="388"/>
      <c r="L14" s="388"/>
      <c r="M14" s="388"/>
      <c r="N14" s="388"/>
      <c r="O14" s="388"/>
      <c r="P14" s="388"/>
      <c r="Q14" s="388"/>
      <c r="R14" s="388"/>
      <c r="S14" s="388"/>
      <c r="T14" s="393"/>
      <c r="U14" s="393"/>
      <c r="V14" s="393"/>
      <c r="W14" s="393"/>
      <c r="X14" s="394"/>
      <c r="Y14" s="176"/>
      <c r="Z14" s="56" t="s">
        <v>31</v>
      </c>
      <c r="AA14" s="57" t="e">
        <f>AA11+AA12+AA13</f>
        <v>#REF!</v>
      </c>
      <c r="AB14" s="57" t="e">
        <f t="shared" ref="AB14:AL14" si="3">AB11+AB12+AB13</f>
        <v>#REF!</v>
      </c>
      <c r="AC14" s="57" t="e">
        <f t="shared" si="3"/>
        <v>#REF!</v>
      </c>
      <c r="AD14" s="57" t="e">
        <f t="shared" si="3"/>
        <v>#REF!</v>
      </c>
      <c r="AE14" s="57" t="e">
        <f t="shared" si="3"/>
        <v>#REF!</v>
      </c>
      <c r="AF14" s="57" t="e">
        <f t="shared" si="3"/>
        <v>#REF!</v>
      </c>
      <c r="AG14" s="57" t="e">
        <f t="shared" si="3"/>
        <v>#REF!</v>
      </c>
      <c r="AH14" s="57" t="e">
        <f t="shared" si="3"/>
        <v>#REF!</v>
      </c>
      <c r="AI14" s="57" t="e">
        <f t="shared" si="3"/>
        <v>#REF!</v>
      </c>
      <c r="AJ14" s="57" t="e">
        <f t="shared" si="3"/>
        <v>#REF!</v>
      </c>
      <c r="AK14" s="57" t="e">
        <f t="shared" si="3"/>
        <v>#REF!</v>
      </c>
      <c r="AL14" s="57" t="e">
        <f t="shared" si="3"/>
        <v>#REF!</v>
      </c>
      <c r="AM14" s="60" t="e">
        <f>SUM(AA14:AL14)</f>
        <v>#REF!</v>
      </c>
      <c r="AO14" s="168" t="e">
        <f t="shared" si="1"/>
        <v>#REF!</v>
      </c>
    </row>
    <row r="15" spans="1:44" ht="15.75" customHeight="1" x14ac:dyDescent="0.3">
      <c r="A15" s="379" t="s">
        <v>151</v>
      </c>
      <c r="B15" s="137"/>
      <c r="C15" s="369" t="s">
        <v>152</v>
      </c>
      <c r="D15" s="369"/>
      <c r="E15" s="369"/>
      <c r="F15" s="369"/>
      <c r="G15" s="369"/>
      <c r="H15" s="369"/>
      <c r="I15" s="369"/>
      <c r="J15" s="369"/>
      <c r="K15" s="369"/>
      <c r="L15" s="369"/>
      <c r="M15" s="369"/>
      <c r="N15" s="369"/>
      <c r="O15" s="369"/>
      <c r="P15" s="369"/>
      <c r="Q15" s="369"/>
      <c r="R15" s="369"/>
      <c r="S15" s="369"/>
      <c r="T15" s="395"/>
      <c r="U15" s="395"/>
      <c r="V15" s="395"/>
      <c r="W15" s="395"/>
      <c r="X15" s="396"/>
      <c r="Y15" s="150"/>
      <c r="Z15" s="51"/>
      <c r="AA15" s="49"/>
      <c r="AB15" s="49"/>
      <c r="AC15" s="49"/>
      <c r="AD15" s="49"/>
      <c r="AE15" s="49"/>
      <c r="AF15" s="49"/>
      <c r="AG15" s="49"/>
      <c r="AH15" s="49"/>
      <c r="AI15" s="49"/>
      <c r="AJ15" s="49"/>
      <c r="AK15" s="49"/>
      <c r="AL15" s="49"/>
      <c r="AM15" s="52"/>
      <c r="AO15" s="168" t="e">
        <f t="shared" si="1"/>
        <v>#DIV/0!</v>
      </c>
    </row>
    <row r="16" spans="1:44" ht="15.75" customHeight="1" x14ac:dyDescent="0.3">
      <c r="A16" s="380"/>
      <c r="B16" s="44"/>
      <c r="C16" s="44"/>
      <c r="D16" s="44"/>
      <c r="E16" s="387" t="s">
        <v>153</v>
      </c>
      <c r="F16" s="387"/>
      <c r="G16" s="387"/>
      <c r="H16" s="387"/>
      <c r="I16" s="387"/>
      <c r="J16" s="387"/>
      <c r="K16" s="387"/>
      <c r="L16" s="387"/>
      <c r="M16" s="387"/>
      <c r="N16" s="387"/>
      <c r="O16" s="387"/>
      <c r="P16" s="387"/>
      <c r="Q16" s="387"/>
      <c r="R16" s="387"/>
      <c r="S16" s="387"/>
      <c r="T16" s="391"/>
      <c r="U16" s="391"/>
      <c r="V16" s="391"/>
      <c r="W16" s="391"/>
      <c r="X16" s="392"/>
      <c r="Y16" s="150"/>
      <c r="Z16" s="51" t="s">
        <v>32</v>
      </c>
      <c r="AA16" s="59" t="e">
        <f>AA9-AA14</f>
        <v>#REF!</v>
      </c>
      <c r="AB16" s="59" t="e">
        <f t="shared" ref="AB16:AM16" si="4">AB9-AB14</f>
        <v>#REF!</v>
      </c>
      <c r="AC16" s="59" t="e">
        <f t="shared" si="4"/>
        <v>#REF!</v>
      </c>
      <c r="AD16" s="59" t="e">
        <f t="shared" si="4"/>
        <v>#REF!</v>
      </c>
      <c r="AE16" s="59" t="e">
        <f t="shared" si="4"/>
        <v>#REF!</v>
      </c>
      <c r="AF16" s="59" t="e">
        <f t="shared" si="4"/>
        <v>#REF!</v>
      </c>
      <c r="AG16" s="59" t="e">
        <f t="shared" si="4"/>
        <v>#REF!</v>
      </c>
      <c r="AH16" s="59" t="e">
        <f t="shared" si="4"/>
        <v>#REF!</v>
      </c>
      <c r="AI16" s="59" t="e">
        <f t="shared" si="4"/>
        <v>#REF!</v>
      </c>
      <c r="AJ16" s="59" t="e">
        <f t="shared" si="4"/>
        <v>#REF!</v>
      </c>
      <c r="AK16" s="59" t="e">
        <f t="shared" si="4"/>
        <v>#REF!</v>
      </c>
      <c r="AL16" s="59" t="e">
        <f t="shared" si="4"/>
        <v>#REF!</v>
      </c>
      <c r="AM16" s="55" t="e">
        <f t="shared" si="4"/>
        <v>#REF!</v>
      </c>
      <c r="AO16" s="168" t="e">
        <f t="shared" si="1"/>
        <v>#REF!</v>
      </c>
    </row>
    <row r="17" spans="1:41" ht="15.75" customHeight="1" x14ac:dyDescent="0.3">
      <c r="A17" s="380"/>
      <c r="B17" s="44"/>
      <c r="C17" s="44"/>
      <c r="D17" s="44"/>
      <c r="E17" s="140"/>
      <c r="F17" s="140"/>
      <c r="G17" s="372" t="s">
        <v>154</v>
      </c>
      <c r="H17" s="372"/>
      <c r="I17" s="372"/>
      <c r="J17" s="372"/>
      <c r="K17" s="372"/>
      <c r="L17" s="372"/>
      <c r="M17" s="372"/>
      <c r="N17" s="372"/>
      <c r="O17" s="372"/>
      <c r="P17" s="372"/>
      <c r="Q17" s="372"/>
      <c r="R17" s="372"/>
      <c r="S17" s="372"/>
      <c r="T17" s="397"/>
      <c r="U17" s="397"/>
      <c r="V17" s="397"/>
      <c r="W17" s="397"/>
      <c r="X17" s="398"/>
      <c r="Y17" s="196"/>
      <c r="Z17" s="51"/>
      <c r="AA17" s="48"/>
      <c r="AB17" s="48"/>
      <c r="AC17" s="48"/>
      <c r="AD17" s="48"/>
      <c r="AE17" s="48"/>
      <c r="AF17" s="48"/>
      <c r="AG17" s="48"/>
      <c r="AH17" s="48"/>
      <c r="AI17" s="48"/>
      <c r="AJ17" s="48"/>
      <c r="AK17" s="48"/>
      <c r="AL17" s="48"/>
      <c r="AM17" s="52"/>
      <c r="AO17" s="168" t="e">
        <f t="shared" si="1"/>
        <v>#DIV/0!</v>
      </c>
    </row>
    <row r="18" spans="1:41" ht="15.75" customHeight="1" x14ac:dyDescent="0.3">
      <c r="A18" s="380"/>
      <c r="B18" s="44"/>
      <c r="C18" s="44"/>
      <c r="D18" s="44"/>
      <c r="E18" s="44"/>
      <c r="F18" s="44"/>
      <c r="G18" s="372" t="s">
        <v>155</v>
      </c>
      <c r="H18" s="372"/>
      <c r="I18" s="372"/>
      <c r="J18" s="372"/>
      <c r="K18" s="372"/>
      <c r="L18" s="372"/>
      <c r="M18" s="372"/>
      <c r="N18" s="372"/>
      <c r="O18" s="372"/>
      <c r="P18" s="372"/>
      <c r="Q18" s="372"/>
      <c r="R18" s="372"/>
      <c r="S18" s="372"/>
      <c r="T18" s="375"/>
      <c r="U18" s="375"/>
      <c r="V18" s="375"/>
      <c r="W18" s="375"/>
      <c r="X18" s="376"/>
      <c r="Y18" s="194"/>
      <c r="Z18" s="61" t="s">
        <v>55</v>
      </c>
      <c r="AA18" s="48"/>
      <c r="AB18" s="48"/>
      <c r="AC18" s="48"/>
      <c r="AD18" s="48"/>
      <c r="AE18" s="48"/>
      <c r="AF18" s="48"/>
      <c r="AG18" s="48"/>
      <c r="AH18" s="48"/>
      <c r="AI18" s="48"/>
      <c r="AJ18" s="48"/>
      <c r="AK18" s="48"/>
      <c r="AL18" s="48"/>
      <c r="AM18" s="52"/>
      <c r="AO18" s="168" t="e">
        <f t="shared" si="1"/>
        <v>#DIV/0!</v>
      </c>
    </row>
    <row r="19" spans="1:41" ht="15.75" customHeight="1" x14ac:dyDescent="0.3">
      <c r="A19" s="380"/>
      <c r="B19" s="44"/>
      <c r="C19" s="44"/>
      <c r="D19" s="44"/>
      <c r="E19" s="44"/>
      <c r="F19" s="44"/>
      <c r="G19" s="372" t="s">
        <v>156</v>
      </c>
      <c r="H19" s="372"/>
      <c r="I19" s="372"/>
      <c r="J19" s="372"/>
      <c r="K19" s="372"/>
      <c r="L19" s="372"/>
      <c r="M19" s="372"/>
      <c r="N19" s="372"/>
      <c r="O19" s="372"/>
      <c r="P19" s="372"/>
      <c r="Q19" s="372"/>
      <c r="R19" s="372"/>
      <c r="S19" s="372"/>
      <c r="T19" s="377"/>
      <c r="U19" s="377"/>
      <c r="V19" s="377"/>
      <c r="W19" s="377"/>
      <c r="X19" s="378"/>
      <c r="Y19" s="197"/>
      <c r="Z19" s="51" t="str">
        <f t="shared" ref="Z19:Z28" si="5">G33</f>
        <v>Business License</v>
      </c>
      <c r="AA19" s="59">
        <f>IF(AA$7&gt;0,$T33/$T$7,0)</f>
        <v>0</v>
      </c>
      <c r="AB19" s="59">
        <f>IF(AB$7&gt;0,$T33/$T$7,0)</f>
        <v>0</v>
      </c>
      <c r="AC19" s="59">
        <f t="shared" ref="AC19:AL19" si="6">IF(AC$7&gt;0,$T33/$T$7,0)</f>
        <v>0</v>
      </c>
      <c r="AD19" s="59">
        <f t="shared" si="6"/>
        <v>0</v>
      </c>
      <c r="AE19" s="59">
        <f t="shared" si="6"/>
        <v>0</v>
      </c>
      <c r="AF19" s="59">
        <f t="shared" si="6"/>
        <v>0</v>
      </c>
      <c r="AG19" s="59">
        <f t="shared" si="6"/>
        <v>0</v>
      </c>
      <c r="AH19" s="59">
        <f t="shared" si="6"/>
        <v>0</v>
      </c>
      <c r="AI19" s="59">
        <f t="shared" si="6"/>
        <v>0</v>
      </c>
      <c r="AJ19" s="59">
        <f t="shared" si="6"/>
        <v>0</v>
      </c>
      <c r="AK19" s="59">
        <f t="shared" si="6"/>
        <v>0</v>
      </c>
      <c r="AL19" s="59">
        <f t="shared" si="6"/>
        <v>0</v>
      </c>
      <c r="AM19" s="52">
        <f>SUM(AA19:AL19)</f>
        <v>0</v>
      </c>
      <c r="AO19" s="168" t="e">
        <f t="shared" si="1"/>
        <v>#DIV/0!</v>
      </c>
    </row>
    <row r="20" spans="1:41" ht="15.75" customHeight="1" x14ac:dyDescent="0.3">
      <c r="A20" s="380"/>
      <c r="B20" s="44"/>
      <c r="C20" s="44"/>
      <c r="D20" s="44"/>
      <c r="E20" s="44"/>
      <c r="F20" s="44"/>
      <c r="G20" s="372" t="s">
        <v>157</v>
      </c>
      <c r="H20" s="372"/>
      <c r="I20" s="372"/>
      <c r="J20" s="372"/>
      <c r="K20" s="372"/>
      <c r="L20" s="372"/>
      <c r="M20" s="372"/>
      <c r="N20" s="372"/>
      <c r="O20" s="372"/>
      <c r="P20" s="372"/>
      <c r="Q20" s="372"/>
      <c r="R20" s="372"/>
      <c r="S20" s="372"/>
      <c r="T20" s="373"/>
      <c r="U20" s="373"/>
      <c r="V20" s="373"/>
      <c r="W20" s="373"/>
      <c r="X20" s="374"/>
      <c r="Y20" s="195"/>
      <c r="Z20" s="51" t="str">
        <f t="shared" si="5"/>
        <v>Fire permit</v>
      </c>
      <c r="AA20" s="59">
        <f t="shared" ref="AA20:AA28" si="7">IF(AA$7&gt;0,T34/$T$7,0)</f>
        <v>0</v>
      </c>
      <c r="AB20" s="59">
        <f t="shared" ref="AB20:AL20" si="8">IF(AB$7&gt;0,$T34/$T$7,0)</f>
        <v>0</v>
      </c>
      <c r="AC20" s="59">
        <f t="shared" si="8"/>
        <v>0</v>
      </c>
      <c r="AD20" s="59">
        <f t="shared" si="8"/>
        <v>0</v>
      </c>
      <c r="AE20" s="59">
        <f t="shared" si="8"/>
        <v>0</v>
      </c>
      <c r="AF20" s="59">
        <f t="shared" si="8"/>
        <v>0</v>
      </c>
      <c r="AG20" s="59">
        <f t="shared" si="8"/>
        <v>0</v>
      </c>
      <c r="AH20" s="59">
        <f t="shared" si="8"/>
        <v>0</v>
      </c>
      <c r="AI20" s="59">
        <f t="shared" si="8"/>
        <v>0</v>
      </c>
      <c r="AJ20" s="59">
        <f t="shared" si="8"/>
        <v>0</v>
      </c>
      <c r="AK20" s="59">
        <f t="shared" si="8"/>
        <v>0</v>
      </c>
      <c r="AL20" s="59">
        <f t="shared" si="8"/>
        <v>0</v>
      </c>
      <c r="AM20" s="52">
        <f t="shared" ref="AM20:AM56" si="9">SUM(AA20:AL20)</f>
        <v>0</v>
      </c>
      <c r="AO20" s="168" t="e">
        <f t="shared" si="1"/>
        <v>#DIV/0!</v>
      </c>
    </row>
    <row r="21" spans="1:41" ht="15.75" customHeight="1" x14ac:dyDescent="0.3">
      <c r="A21" s="380"/>
      <c r="B21" s="44"/>
      <c r="C21" s="44"/>
      <c r="D21" s="44"/>
      <c r="E21" s="387" t="s">
        <v>158</v>
      </c>
      <c r="F21" s="387"/>
      <c r="G21" s="387"/>
      <c r="H21" s="387"/>
      <c r="I21" s="387"/>
      <c r="J21" s="387"/>
      <c r="K21" s="387"/>
      <c r="L21" s="387"/>
      <c r="M21" s="387"/>
      <c r="N21" s="387"/>
      <c r="O21" s="387"/>
      <c r="P21" s="387"/>
      <c r="Q21" s="387"/>
      <c r="R21" s="387"/>
      <c r="S21" s="387"/>
      <c r="T21" s="391"/>
      <c r="U21" s="391"/>
      <c r="V21" s="391"/>
      <c r="W21" s="391"/>
      <c r="X21" s="392"/>
      <c r="Y21" s="150"/>
      <c r="Z21" s="51" t="str">
        <f t="shared" si="5"/>
        <v>Food License</v>
      </c>
      <c r="AA21" s="59">
        <f t="shared" si="7"/>
        <v>0</v>
      </c>
      <c r="AB21" s="59">
        <f t="shared" ref="AB21:AL21" si="10">IF(AB$7&gt;0,$T35/$T$7,0)</f>
        <v>0</v>
      </c>
      <c r="AC21" s="59">
        <f t="shared" si="10"/>
        <v>0</v>
      </c>
      <c r="AD21" s="59">
        <f t="shared" si="10"/>
        <v>0</v>
      </c>
      <c r="AE21" s="59">
        <f t="shared" si="10"/>
        <v>0</v>
      </c>
      <c r="AF21" s="59">
        <f t="shared" si="10"/>
        <v>0</v>
      </c>
      <c r="AG21" s="59">
        <f t="shared" si="10"/>
        <v>0</v>
      </c>
      <c r="AH21" s="59">
        <f t="shared" si="10"/>
        <v>0</v>
      </c>
      <c r="AI21" s="59">
        <f t="shared" si="10"/>
        <v>0</v>
      </c>
      <c r="AJ21" s="59">
        <f t="shared" si="10"/>
        <v>0</v>
      </c>
      <c r="AK21" s="59">
        <f t="shared" si="10"/>
        <v>0</v>
      </c>
      <c r="AL21" s="59">
        <f t="shared" si="10"/>
        <v>0</v>
      </c>
      <c r="AM21" s="52">
        <f t="shared" si="9"/>
        <v>0</v>
      </c>
      <c r="AO21" s="168" t="e">
        <f t="shared" si="1"/>
        <v>#DIV/0!</v>
      </c>
    </row>
    <row r="22" spans="1:41" ht="15.75" customHeight="1" x14ac:dyDescent="0.3">
      <c r="A22" s="380"/>
      <c r="B22" s="44"/>
      <c r="C22" s="44"/>
      <c r="D22" s="44"/>
      <c r="E22" s="44"/>
      <c r="F22" s="44"/>
      <c r="G22" s="404" t="s">
        <v>159</v>
      </c>
      <c r="H22" s="404"/>
      <c r="I22" s="404"/>
      <c r="J22" s="404"/>
      <c r="K22" s="404"/>
      <c r="L22" s="404"/>
      <c r="M22" s="404"/>
      <c r="N22" s="404"/>
      <c r="O22" s="404"/>
      <c r="P22" s="404"/>
      <c r="Q22" s="404"/>
      <c r="R22" s="404"/>
      <c r="S22" s="404"/>
      <c r="T22" s="397"/>
      <c r="U22" s="397"/>
      <c r="V22" s="397"/>
      <c r="W22" s="397"/>
      <c r="X22" s="398"/>
      <c r="Y22" s="196"/>
      <c r="Z22" s="51" t="str">
        <f t="shared" si="5"/>
        <v>Peddler Permit</v>
      </c>
      <c r="AA22" s="59">
        <f t="shared" si="7"/>
        <v>0</v>
      </c>
      <c r="AB22" s="59">
        <f t="shared" ref="AB22:AL22" si="11">IF(AB$7&gt;0,$T36/$T$7,0)</f>
        <v>0</v>
      </c>
      <c r="AC22" s="59">
        <f t="shared" si="11"/>
        <v>0</v>
      </c>
      <c r="AD22" s="59">
        <f t="shared" si="11"/>
        <v>0</v>
      </c>
      <c r="AE22" s="59">
        <f t="shared" si="11"/>
        <v>0</v>
      </c>
      <c r="AF22" s="59">
        <f t="shared" si="11"/>
        <v>0</v>
      </c>
      <c r="AG22" s="59">
        <f t="shared" si="11"/>
        <v>0</v>
      </c>
      <c r="AH22" s="59">
        <f t="shared" si="11"/>
        <v>0</v>
      </c>
      <c r="AI22" s="59">
        <f t="shared" si="11"/>
        <v>0</v>
      </c>
      <c r="AJ22" s="59">
        <f t="shared" si="11"/>
        <v>0</v>
      </c>
      <c r="AK22" s="59">
        <f t="shared" si="11"/>
        <v>0</v>
      </c>
      <c r="AL22" s="59">
        <f t="shared" si="11"/>
        <v>0</v>
      </c>
      <c r="AM22" s="52">
        <f t="shared" si="9"/>
        <v>0</v>
      </c>
      <c r="AO22" s="168" t="e">
        <f t="shared" si="1"/>
        <v>#DIV/0!</v>
      </c>
    </row>
    <row r="23" spans="1:41" ht="15.75" customHeight="1" x14ac:dyDescent="0.3">
      <c r="A23" s="380"/>
      <c r="B23" s="44"/>
      <c r="C23" s="44"/>
      <c r="D23" s="44"/>
      <c r="E23" s="44"/>
      <c r="F23" s="44"/>
      <c r="G23" s="372" t="str">
        <f>IF(T$22="Gasoline","Tank size in gallons",IF(T$22="diesel","Fuel tank in gallons"," "))</f>
        <v xml:space="preserve"> </v>
      </c>
      <c r="H23" s="372"/>
      <c r="I23" s="372"/>
      <c r="J23" s="372"/>
      <c r="K23" s="372"/>
      <c r="L23" s="372"/>
      <c r="M23" s="372"/>
      <c r="N23" s="372"/>
      <c r="O23" s="372"/>
      <c r="P23" s="372"/>
      <c r="Q23" s="372"/>
      <c r="R23" s="372"/>
      <c r="S23" s="372"/>
      <c r="T23" s="397"/>
      <c r="U23" s="397"/>
      <c r="V23" s="397"/>
      <c r="W23" s="397"/>
      <c r="X23" s="398"/>
      <c r="Y23" s="196"/>
      <c r="Z23" s="51" t="str">
        <f t="shared" si="5"/>
        <v>Temporary Permits</v>
      </c>
      <c r="AA23" s="59">
        <f t="shared" si="7"/>
        <v>0</v>
      </c>
      <c r="AB23" s="59">
        <f t="shared" ref="AB23:AL23" si="12">IF(AB$7&gt;0,$T37/$T$7,0)</f>
        <v>0</v>
      </c>
      <c r="AC23" s="59">
        <f t="shared" si="12"/>
        <v>0</v>
      </c>
      <c r="AD23" s="59">
        <f t="shared" si="12"/>
        <v>0</v>
      </c>
      <c r="AE23" s="59">
        <f t="shared" si="12"/>
        <v>0</v>
      </c>
      <c r="AF23" s="59">
        <f t="shared" si="12"/>
        <v>0</v>
      </c>
      <c r="AG23" s="59">
        <f t="shared" si="12"/>
        <v>0</v>
      </c>
      <c r="AH23" s="59">
        <f t="shared" si="12"/>
        <v>0</v>
      </c>
      <c r="AI23" s="59">
        <f t="shared" si="12"/>
        <v>0</v>
      </c>
      <c r="AJ23" s="59">
        <f t="shared" si="12"/>
        <v>0</v>
      </c>
      <c r="AK23" s="59">
        <f t="shared" si="12"/>
        <v>0</v>
      </c>
      <c r="AL23" s="59">
        <f t="shared" si="12"/>
        <v>0</v>
      </c>
      <c r="AM23" s="52">
        <f t="shared" si="9"/>
        <v>0</v>
      </c>
      <c r="AO23" s="168" t="e">
        <f t="shared" si="1"/>
        <v>#DIV/0!</v>
      </c>
    </row>
    <row r="24" spans="1:41" ht="15.75" customHeight="1" x14ac:dyDescent="0.3">
      <c r="A24" s="380"/>
      <c r="B24" s="44"/>
      <c r="C24" s="44"/>
      <c r="D24" s="44"/>
      <c r="E24" s="44"/>
      <c r="F24" s="44"/>
      <c r="G24" s="372" t="str">
        <f>IF(T$22="Gasoline","Hours generator will run on one gallon",IF(T$22="diesel","Hours generator will run on one gallon"," "))</f>
        <v xml:space="preserve"> </v>
      </c>
      <c r="H24" s="372"/>
      <c r="I24" s="372"/>
      <c r="J24" s="372"/>
      <c r="K24" s="372"/>
      <c r="L24" s="372"/>
      <c r="M24" s="372"/>
      <c r="N24" s="372"/>
      <c r="O24" s="372"/>
      <c r="P24" s="372"/>
      <c r="Q24" s="372"/>
      <c r="R24" s="372"/>
      <c r="S24" s="372"/>
      <c r="T24" s="397"/>
      <c r="U24" s="397"/>
      <c r="V24" s="397"/>
      <c r="W24" s="397"/>
      <c r="X24" s="398"/>
      <c r="Y24" s="196"/>
      <c r="Z24" s="51" t="str">
        <f t="shared" si="5"/>
        <v>Other (every jurisdiction is different)</v>
      </c>
      <c r="AA24" s="59">
        <f t="shared" si="7"/>
        <v>0</v>
      </c>
      <c r="AB24" s="59">
        <f t="shared" ref="AB24:AL24" si="13">IF(AB$7&gt;0,$T38/$T$7,0)</f>
        <v>0</v>
      </c>
      <c r="AC24" s="59">
        <f t="shared" si="13"/>
        <v>0</v>
      </c>
      <c r="AD24" s="59">
        <f t="shared" si="13"/>
        <v>0</v>
      </c>
      <c r="AE24" s="59">
        <f t="shared" si="13"/>
        <v>0</v>
      </c>
      <c r="AF24" s="59">
        <f t="shared" si="13"/>
        <v>0</v>
      </c>
      <c r="AG24" s="59">
        <f t="shared" si="13"/>
        <v>0</v>
      </c>
      <c r="AH24" s="59">
        <f t="shared" si="13"/>
        <v>0</v>
      </c>
      <c r="AI24" s="59">
        <f t="shared" si="13"/>
        <v>0</v>
      </c>
      <c r="AJ24" s="59">
        <f t="shared" si="13"/>
        <v>0</v>
      </c>
      <c r="AK24" s="59">
        <f t="shared" si="13"/>
        <v>0</v>
      </c>
      <c r="AL24" s="59">
        <f t="shared" si="13"/>
        <v>0</v>
      </c>
      <c r="AM24" s="52">
        <f t="shared" si="9"/>
        <v>0</v>
      </c>
      <c r="AO24" s="168" t="e">
        <f t="shared" si="1"/>
        <v>#DIV/0!</v>
      </c>
    </row>
    <row r="25" spans="1:41" ht="15.75" customHeight="1" x14ac:dyDescent="0.3">
      <c r="A25" s="380"/>
      <c r="B25" s="44"/>
      <c r="C25" s="44"/>
      <c r="D25" s="44"/>
      <c r="E25" s="44"/>
      <c r="F25" s="44"/>
      <c r="G25" s="372" t="str">
        <f>IF(T22="Propane"," ",IF(T22="None"," ","Cost per gallon"))</f>
        <v>Cost per gallon</v>
      </c>
      <c r="H25" s="372"/>
      <c r="I25" s="372"/>
      <c r="J25" s="372"/>
      <c r="K25" s="372"/>
      <c r="L25" s="372"/>
      <c r="M25" s="372"/>
      <c r="N25" s="372"/>
      <c r="O25" s="372"/>
      <c r="P25" s="372"/>
      <c r="Q25" s="372"/>
      <c r="R25" s="372"/>
      <c r="S25" s="372"/>
      <c r="T25" s="373"/>
      <c r="U25" s="373"/>
      <c r="V25" s="373"/>
      <c r="W25" s="373"/>
      <c r="X25" s="374"/>
      <c r="Y25" s="195"/>
      <c r="Z25" s="51" t="str">
        <f t="shared" si="5"/>
        <v xml:space="preserve">Other </v>
      </c>
      <c r="AA25" s="59">
        <f t="shared" si="7"/>
        <v>0</v>
      </c>
      <c r="AB25" s="59">
        <f t="shared" ref="AB25:AL25" si="14">IF(AB$7&gt;0,$T39/$T$7,0)</f>
        <v>0</v>
      </c>
      <c r="AC25" s="59">
        <f t="shared" si="14"/>
        <v>0</v>
      </c>
      <c r="AD25" s="59">
        <f t="shared" si="14"/>
        <v>0</v>
      </c>
      <c r="AE25" s="59">
        <f t="shared" si="14"/>
        <v>0</v>
      </c>
      <c r="AF25" s="59">
        <f t="shared" si="14"/>
        <v>0</v>
      </c>
      <c r="AG25" s="59">
        <f t="shared" si="14"/>
        <v>0</v>
      </c>
      <c r="AH25" s="59">
        <f t="shared" si="14"/>
        <v>0</v>
      </c>
      <c r="AI25" s="59">
        <f t="shared" si="14"/>
        <v>0</v>
      </c>
      <c r="AJ25" s="59">
        <f t="shared" si="14"/>
        <v>0</v>
      </c>
      <c r="AK25" s="59">
        <f t="shared" si="14"/>
        <v>0</v>
      </c>
      <c r="AL25" s="59">
        <f t="shared" si="14"/>
        <v>0</v>
      </c>
      <c r="AM25" s="52"/>
      <c r="AO25" s="168"/>
    </row>
    <row r="26" spans="1:41" ht="15.75" customHeight="1" x14ac:dyDescent="0.3">
      <c r="A26" s="380"/>
      <c r="B26" s="44"/>
      <c r="C26" s="387" t="s">
        <v>41</v>
      </c>
      <c r="D26" s="387"/>
      <c r="E26" s="387"/>
      <c r="F26" s="387"/>
      <c r="G26" s="387"/>
      <c r="H26" s="387"/>
      <c r="I26" s="387"/>
      <c r="J26" s="387"/>
      <c r="K26" s="387"/>
      <c r="L26" s="387"/>
      <c r="M26" s="387"/>
      <c r="N26" s="387"/>
      <c r="O26" s="387"/>
      <c r="P26" s="387"/>
      <c r="Q26" s="387"/>
      <c r="R26" s="387"/>
      <c r="S26" s="387"/>
      <c r="T26" s="399"/>
      <c r="U26" s="399"/>
      <c r="V26" s="399"/>
      <c r="W26" s="399"/>
      <c r="X26" s="400"/>
      <c r="Y26" s="141"/>
      <c r="Z26" s="51" t="str">
        <f t="shared" si="5"/>
        <v xml:space="preserve">Other </v>
      </c>
      <c r="AA26" s="59">
        <f t="shared" si="7"/>
        <v>0</v>
      </c>
      <c r="AB26" s="59">
        <f t="shared" ref="AB26:AL26" si="15">IF(AB$7&gt;0,$T40/$T$7,0)</f>
        <v>0</v>
      </c>
      <c r="AC26" s="59">
        <f t="shared" si="15"/>
        <v>0</v>
      </c>
      <c r="AD26" s="59">
        <f t="shared" si="15"/>
        <v>0</v>
      </c>
      <c r="AE26" s="59">
        <f t="shared" si="15"/>
        <v>0</v>
      </c>
      <c r="AF26" s="59">
        <f t="shared" si="15"/>
        <v>0</v>
      </c>
      <c r="AG26" s="59">
        <f t="shared" si="15"/>
        <v>0</v>
      </c>
      <c r="AH26" s="59">
        <f t="shared" si="15"/>
        <v>0</v>
      </c>
      <c r="AI26" s="59">
        <f t="shared" si="15"/>
        <v>0</v>
      </c>
      <c r="AJ26" s="59">
        <f t="shared" si="15"/>
        <v>0</v>
      </c>
      <c r="AK26" s="59">
        <f t="shared" si="15"/>
        <v>0</v>
      </c>
      <c r="AL26" s="59">
        <f t="shared" si="15"/>
        <v>0</v>
      </c>
      <c r="AM26" s="52"/>
      <c r="AO26" s="168"/>
    </row>
    <row r="27" spans="1:41" ht="15.75" customHeight="1" x14ac:dyDescent="0.3">
      <c r="A27" s="380"/>
      <c r="B27" s="44"/>
      <c r="C27" s="44"/>
      <c r="D27" s="44"/>
      <c r="E27" s="401" t="s">
        <v>160</v>
      </c>
      <c r="F27" s="401"/>
      <c r="G27" s="401"/>
      <c r="H27" s="401"/>
      <c r="I27" s="401"/>
      <c r="J27" s="401"/>
      <c r="K27" s="401"/>
      <c r="L27" s="401"/>
      <c r="M27" s="401"/>
      <c r="N27" s="401"/>
      <c r="O27" s="401"/>
      <c r="P27" s="401"/>
      <c r="Q27" s="401"/>
      <c r="R27" s="401"/>
      <c r="S27" s="401"/>
      <c r="T27" s="402"/>
      <c r="U27" s="402"/>
      <c r="V27" s="402"/>
      <c r="W27" s="402"/>
      <c r="X27" s="403"/>
      <c r="Y27" s="198"/>
      <c r="Z27" s="51" t="str">
        <f t="shared" si="5"/>
        <v xml:space="preserve">Other </v>
      </c>
      <c r="AA27" s="59">
        <f t="shared" si="7"/>
        <v>0</v>
      </c>
      <c r="AB27" s="59">
        <f t="shared" ref="AB27:AL27" si="16">IF(AB$7&gt;0,$T41/$T$7,0)</f>
        <v>0</v>
      </c>
      <c r="AC27" s="59">
        <f t="shared" si="16"/>
        <v>0</v>
      </c>
      <c r="AD27" s="59">
        <f t="shared" si="16"/>
        <v>0</v>
      </c>
      <c r="AE27" s="59">
        <f t="shared" si="16"/>
        <v>0</v>
      </c>
      <c r="AF27" s="59">
        <f t="shared" si="16"/>
        <v>0</v>
      </c>
      <c r="AG27" s="59">
        <f t="shared" si="16"/>
        <v>0</v>
      </c>
      <c r="AH27" s="59">
        <f t="shared" si="16"/>
        <v>0</v>
      </c>
      <c r="AI27" s="59">
        <f t="shared" si="16"/>
        <v>0</v>
      </c>
      <c r="AJ27" s="59">
        <f t="shared" si="16"/>
        <v>0</v>
      </c>
      <c r="AK27" s="59">
        <f t="shared" si="16"/>
        <v>0</v>
      </c>
      <c r="AL27" s="59">
        <f t="shared" si="16"/>
        <v>0</v>
      </c>
      <c r="AM27" s="52"/>
      <c r="AO27" s="168"/>
    </row>
    <row r="28" spans="1:41" ht="15.75" customHeight="1" thickBot="1" x14ac:dyDescent="0.35">
      <c r="A28" s="381"/>
      <c r="B28" s="138"/>
      <c r="C28" s="138"/>
      <c r="D28" s="138"/>
      <c r="E28" s="388" t="s">
        <v>161</v>
      </c>
      <c r="F28" s="388"/>
      <c r="G28" s="388"/>
      <c r="H28" s="388"/>
      <c r="I28" s="388"/>
      <c r="J28" s="388"/>
      <c r="K28" s="388"/>
      <c r="L28" s="388"/>
      <c r="M28" s="388"/>
      <c r="N28" s="388"/>
      <c r="O28" s="388"/>
      <c r="P28" s="388"/>
      <c r="Q28" s="388"/>
      <c r="R28" s="388"/>
      <c r="S28" s="388"/>
      <c r="T28" s="405"/>
      <c r="U28" s="405"/>
      <c r="V28" s="405"/>
      <c r="W28" s="405"/>
      <c r="X28" s="406"/>
      <c r="Y28" s="195"/>
      <c r="Z28" s="51" t="str">
        <f t="shared" si="5"/>
        <v xml:space="preserve">Other </v>
      </c>
      <c r="AA28" s="59">
        <f t="shared" si="7"/>
        <v>0</v>
      </c>
      <c r="AB28" s="59">
        <f t="shared" ref="AB28:AL28" si="17">IF(AB$7&gt;0,$T42/$T$7,0)</f>
        <v>0</v>
      </c>
      <c r="AC28" s="59">
        <f t="shared" si="17"/>
        <v>0</v>
      </c>
      <c r="AD28" s="59">
        <f t="shared" si="17"/>
        <v>0</v>
      </c>
      <c r="AE28" s="59">
        <f t="shared" si="17"/>
        <v>0</v>
      </c>
      <c r="AF28" s="59">
        <f t="shared" si="17"/>
        <v>0</v>
      </c>
      <c r="AG28" s="59">
        <f t="shared" si="17"/>
        <v>0</v>
      </c>
      <c r="AH28" s="59">
        <f t="shared" si="17"/>
        <v>0</v>
      </c>
      <c r="AI28" s="59">
        <f t="shared" si="17"/>
        <v>0</v>
      </c>
      <c r="AJ28" s="59">
        <f t="shared" si="17"/>
        <v>0</v>
      </c>
      <c r="AK28" s="59">
        <f t="shared" si="17"/>
        <v>0</v>
      </c>
      <c r="AL28" s="59">
        <f t="shared" si="17"/>
        <v>0</v>
      </c>
      <c r="AM28" s="52"/>
      <c r="AO28" s="168"/>
    </row>
    <row r="29" spans="1:41" ht="15.75" customHeight="1" x14ac:dyDescent="0.3">
      <c r="E29" s="141"/>
      <c r="F29" s="141"/>
      <c r="G29" s="141"/>
      <c r="H29" s="141"/>
      <c r="I29" s="141"/>
      <c r="J29" s="141"/>
      <c r="K29" s="141"/>
      <c r="L29" s="141"/>
      <c r="M29" s="141"/>
      <c r="N29" s="141"/>
      <c r="O29" s="141"/>
      <c r="P29" s="141"/>
      <c r="Q29" s="141"/>
      <c r="R29" s="141"/>
      <c r="S29" s="141"/>
      <c r="T29" s="353"/>
      <c r="U29" s="353"/>
      <c r="V29" s="353"/>
      <c r="W29" s="353"/>
      <c r="X29" s="353"/>
      <c r="Y29" s="128"/>
      <c r="Z29" s="61" t="s">
        <v>60</v>
      </c>
      <c r="AA29" s="59"/>
      <c r="AB29" s="59"/>
      <c r="AC29" s="59"/>
      <c r="AD29" s="59"/>
      <c r="AE29" s="59"/>
      <c r="AF29" s="59"/>
      <c r="AG29" s="59"/>
      <c r="AH29" s="59"/>
      <c r="AI29" s="59"/>
      <c r="AJ29" s="59"/>
      <c r="AK29" s="59"/>
      <c r="AL29" s="59"/>
      <c r="AM29" s="52"/>
      <c r="AO29" s="168" t="e">
        <f t="shared" si="1"/>
        <v>#DIV/0!</v>
      </c>
    </row>
    <row r="30" spans="1:41" ht="15.75" customHeight="1" x14ac:dyDescent="0.3">
      <c r="A30" s="356" t="s">
        <v>162</v>
      </c>
      <c r="B30" s="356"/>
      <c r="C30" s="356"/>
      <c r="D30" s="356"/>
      <c r="E30" s="356"/>
      <c r="F30" s="356"/>
      <c r="G30" s="356"/>
      <c r="H30" s="356"/>
      <c r="I30" s="356"/>
      <c r="J30" s="356"/>
      <c r="K30" s="356"/>
      <c r="L30" s="356"/>
      <c r="M30" s="356"/>
      <c r="N30" s="356"/>
      <c r="O30" s="356"/>
      <c r="P30" s="356"/>
      <c r="Q30" s="356"/>
      <c r="R30" s="356"/>
      <c r="S30" s="356"/>
      <c r="T30" s="356"/>
      <c r="U30" s="356"/>
      <c r="V30" s="356"/>
      <c r="W30" s="356"/>
      <c r="X30" s="356"/>
      <c r="Y30" s="164"/>
      <c r="Z30" s="51" t="str">
        <f>G44</f>
        <v>General Liability</v>
      </c>
      <c r="AA30" s="59">
        <f>IF(AA$7&gt;0,$T44/$T$7,0)</f>
        <v>0</v>
      </c>
      <c r="AB30" s="59">
        <f t="shared" ref="AB30:AL30" si="18">IF(AB$7&gt;0,$T44/$T$7,0)</f>
        <v>0</v>
      </c>
      <c r="AC30" s="59">
        <f t="shared" si="18"/>
        <v>0</v>
      </c>
      <c r="AD30" s="59">
        <f t="shared" si="18"/>
        <v>0</v>
      </c>
      <c r="AE30" s="59">
        <f t="shared" si="18"/>
        <v>0</v>
      </c>
      <c r="AF30" s="59">
        <f t="shared" si="18"/>
        <v>0</v>
      </c>
      <c r="AG30" s="59">
        <f t="shared" si="18"/>
        <v>0</v>
      </c>
      <c r="AH30" s="59">
        <f t="shared" si="18"/>
        <v>0</v>
      </c>
      <c r="AI30" s="59">
        <f t="shared" si="18"/>
        <v>0</v>
      </c>
      <c r="AJ30" s="59">
        <f t="shared" si="18"/>
        <v>0</v>
      </c>
      <c r="AK30" s="59">
        <f t="shared" si="18"/>
        <v>0</v>
      </c>
      <c r="AL30" s="59">
        <f t="shared" si="18"/>
        <v>0</v>
      </c>
      <c r="AM30" s="52">
        <f t="shared" si="9"/>
        <v>0</v>
      </c>
      <c r="AO30" s="168" t="e">
        <f t="shared" si="1"/>
        <v>#DIV/0!</v>
      </c>
    </row>
    <row r="31" spans="1:41" ht="15.75" customHeight="1" thickBot="1" x14ac:dyDescent="0.35">
      <c r="A31" s="357"/>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164"/>
      <c r="Z31" s="51" t="str">
        <f>G45</f>
        <v>Commercial Auto</v>
      </c>
      <c r="AA31" s="59">
        <f t="shared" ref="AA31:AL32" si="19">IF(AA$7&gt;0,$T45/$T$7,0)</f>
        <v>0</v>
      </c>
      <c r="AB31" s="59">
        <f t="shared" si="19"/>
        <v>0</v>
      </c>
      <c r="AC31" s="59">
        <f t="shared" si="19"/>
        <v>0</v>
      </c>
      <c r="AD31" s="59">
        <f t="shared" si="19"/>
        <v>0</v>
      </c>
      <c r="AE31" s="59">
        <f t="shared" si="19"/>
        <v>0</v>
      </c>
      <c r="AF31" s="59">
        <f t="shared" si="19"/>
        <v>0</v>
      </c>
      <c r="AG31" s="59">
        <f t="shared" si="19"/>
        <v>0</v>
      </c>
      <c r="AH31" s="59">
        <f t="shared" si="19"/>
        <v>0</v>
      </c>
      <c r="AI31" s="59">
        <f t="shared" si="19"/>
        <v>0</v>
      </c>
      <c r="AJ31" s="59">
        <f t="shared" si="19"/>
        <v>0</v>
      </c>
      <c r="AK31" s="59">
        <f t="shared" si="19"/>
        <v>0</v>
      </c>
      <c r="AL31" s="59">
        <f t="shared" si="19"/>
        <v>0</v>
      </c>
      <c r="AM31" s="52">
        <f t="shared" si="9"/>
        <v>0</v>
      </c>
      <c r="AO31" s="168" t="e">
        <f t="shared" si="1"/>
        <v>#DIV/0!</v>
      </c>
    </row>
    <row r="32" spans="1:41" ht="16.5" customHeight="1" x14ac:dyDescent="0.3">
      <c r="A32" s="410" t="s">
        <v>163</v>
      </c>
      <c r="B32" s="137"/>
      <c r="C32" s="137"/>
      <c r="D32" s="137"/>
      <c r="E32" s="407" t="s">
        <v>55</v>
      </c>
      <c r="F32" s="407"/>
      <c r="G32" s="407"/>
      <c r="H32" s="407"/>
      <c r="I32" s="407"/>
      <c r="J32" s="407"/>
      <c r="K32" s="407"/>
      <c r="L32" s="407"/>
      <c r="M32" s="407"/>
      <c r="N32" s="407"/>
      <c r="O32" s="407"/>
      <c r="P32" s="407"/>
      <c r="Q32" s="407"/>
      <c r="R32" s="407"/>
      <c r="S32" s="407"/>
      <c r="T32" s="408"/>
      <c r="U32" s="408"/>
      <c r="V32" s="408"/>
      <c r="W32" s="408"/>
      <c r="X32" s="409"/>
      <c r="Y32" s="113"/>
      <c r="Z32" s="51" t="str">
        <f>G46</f>
        <v>Commercial Property</v>
      </c>
      <c r="AA32" s="59">
        <f t="shared" si="19"/>
        <v>0</v>
      </c>
      <c r="AB32" s="59">
        <f t="shared" si="19"/>
        <v>0</v>
      </c>
      <c r="AC32" s="59">
        <f t="shared" si="19"/>
        <v>0</v>
      </c>
      <c r="AD32" s="59">
        <f t="shared" si="19"/>
        <v>0</v>
      </c>
      <c r="AE32" s="59">
        <f t="shared" si="19"/>
        <v>0</v>
      </c>
      <c r="AF32" s="59">
        <f t="shared" si="19"/>
        <v>0</v>
      </c>
      <c r="AG32" s="59">
        <f t="shared" si="19"/>
        <v>0</v>
      </c>
      <c r="AH32" s="59">
        <f t="shared" si="19"/>
        <v>0</v>
      </c>
      <c r="AI32" s="59">
        <f t="shared" si="19"/>
        <v>0</v>
      </c>
      <c r="AJ32" s="59">
        <f t="shared" si="19"/>
        <v>0</v>
      </c>
      <c r="AK32" s="59">
        <f t="shared" si="19"/>
        <v>0</v>
      </c>
      <c r="AL32" s="59">
        <f t="shared" si="19"/>
        <v>0</v>
      </c>
      <c r="AM32" s="52">
        <f t="shared" si="9"/>
        <v>0</v>
      </c>
      <c r="AO32" s="168" t="e">
        <f t="shared" si="1"/>
        <v>#DIV/0!</v>
      </c>
    </row>
    <row r="33" spans="1:56" ht="15.75" customHeight="1" x14ac:dyDescent="0.3">
      <c r="A33" s="411"/>
      <c r="B33" s="44"/>
      <c r="C33" s="44"/>
      <c r="D33" s="44"/>
      <c r="E33" s="44"/>
      <c r="F33" s="44"/>
      <c r="G33" s="372" t="s">
        <v>33</v>
      </c>
      <c r="H33" s="372"/>
      <c r="I33" s="372"/>
      <c r="J33" s="372"/>
      <c r="K33" s="372"/>
      <c r="L33" s="372"/>
      <c r="M33" s="372"/>
      <c r="N33" s="372"/>
      <c r="O33" s="372"/>
      <c r="P33" s="372"/>
      <c r="Q33" s="372"/>
      <c r="R33" s="372"/>
      <c r="S33" s="372"/>
      <c r="T33" s="373"/>
      <c r="U33" s="373"/>
      <c r="V33" s="373"/>
      <c r="W33" s="373"/>
      <c r="X33" s="374"/>
      <c r="Y33" s="195"/>
      <c r="Z33" s="51" t="str">
        <f>G47</f>
        <v xml:space="preserve">Income Stabilization </v>
      </c>
      <c r="AA33" s="59">
        <f t="shared" ref="AA33:AL33" si="20">IF(AA$7&gt;0,$T47/$T$7,0)</f>
        <v>0</v>
      </c>
      <c r="AB33" s="59">
        <f t="shared" si="20"/>
        <v>0</v>
      </c>
      <c r="AC33" s="59">
        <f t="shared" si="20"/>
        <v>0</v>
      </c>
      <c r="AD33" s="59">
        <f t="shared" si="20"/>
        <v>0</v>
      </c>
      <c r="AE33" s="59">
        <f t="shared" si="20"/>
        <v>0</v>
      </c>
      <c r="AF33" s="59">
        <f t="shared" si="20"/>
        <v>0</v>
      </c>
      <c r="AG33" s="59">
        <f t="shared" si="20"/>
        <v>0</v>
      </c>
      <c r="AH33" s="59">
        <f t="shared" si="20"/>
        <v>0</v>
      </c>
      <c r="AI33" s="59">
        <f t="shared" si="20"/>
        <v>0</v>
      </c>
      <c r="AJ33" s="59">
        <f t="shared" si="20"/>
        <v>0</v>
      </c>
      <c r="AK33" s="59">
        <f t="shared" si="20"/>
        <v>0</v>
      </c>
      <c r="AL33" s="59">
        <f t="shared" si="20"/>
        <v>0</v>
      </c>
      <c r="AM33" s="52">
        <f t="shared" si="9"/>
        <v>0</v>
      </c>
      <c r="AO33" s="168" t="e">
        <f t="shared" si="1"/>
        <v>#DIV/0!</v>
      </c>
      <c r="AS33" s="115">
        <f>'Weather - Seasonal Adjustments'!D10</f>
        <v>0</v>
      </c>
      <c r="AT33" s="115">
        <f>'Weather - Seasonal Adjustments'!D11</f>
        <v>31</v>
      </c>
      <c r="AU33" s="115">
        <f>'Weather - Seasonal Adjustments'!D12</f>
        <v>62</v>
      </c>
      <c r="AV33" s="115">
        <f>'Weather - Seasonal Adjustments'!D13</f>
        <v>93</v>
      </c>
      <c r="AW33" s="115">
        <f>'Weather - Seasonal Adjustments'!D14</f>
        <v>123</v>
      </c>
      <c r="AX33" s="115">
        <f>'Weather - Seasonal Adjustments'!D15</f>
        <v>154</v>
      </c>
      <c r="AY33" s="115">
        <f>'Weather - Seasonal Adjustments'!D16</f>
        <v>184</v>
      </c>
      <c r="AZ33" s="115">
        <f>'Weather - Seasonal Adjustments'!D17</f>
        <v>215</v>
      </c>
      <c r="BA33" s="115">
        <f>'Weather - Seasonal Adjustments'!D18</f>
        <v>246</v>
      </c>
      <c r="BB33" s="115">
        <f>'Weather - Seasonal Adjustments'!D19</f>
        <v>276</v>
      </c>
      <c r="BC33" s="115">
        <f>'Weather - Seasonal Adjustments'!D20</f>
        <v>307</v>
      </c>
      <c r="BD33" s="17">
        <f>'Weather - Seasonal Adjustments'!D21</f>
        <v>337</v>
      </c>
    </row>
    <row r="34" spans="1:56" ht="15.75" customHeight="1" x14ac:dyDescent="0.3">
      <c r="A34" s="411"/>
      <c r="B34" s="44"/>
      <c r="C34" s="44"/>
      <c r="D34" s="44"/>
      <c r="E34" s="44"/>
      <c r="F34" s="44"/>
      <c r="G34" s="372" t="s">
        <v>164</v>
      </c>
      <c r="H34" s="372"/>
      <c r="I34" s="372"/>
      <c r="J34" s="372"/>
      <c r="K34" s="372"/>
      <c r="L34" s="372"/>
      <c r="M34" s="372"/>
      <c r="N34" s="372"/>
      <c r="O34" s="372"/>
      <c r="P34" s="372"/>
      <c r="Q34" s="372"/>
      <c r="R34" s="372"/>
      <c r="S34" s="372"/>
      <c r="T34" s="373"/>
      <c r="U34" s="373"/>
      <c r="V34" s="373"/>
      <c r="W34" s="373"/>
      <c r="X34" s="374"/>
      <c r="Y34" s="195"/>
      <c r="Z34" s="51" t="str">
        <f t="shared" ref="Z34:Z36" si="21">G48</f>
        <v>Health Insurance</v>
      </c>
      <c r="AA34" s="59">
        <f t="shared" ref="AA34:AL34" si="22">IF(AA$7&gt;0,$T48/$T$7,0)</f>
        <v>0</v>
      </c>
      <c r="AB34" s="59">
        <f t="shared" si="22"/>
        <v>0</v>
      </c>
      <c r="AC34" s="59">
        <f t="shared" si="22"/>
        <v>0</v>
      </c>
      <c r="AD34" s="59">
        <f t="shared" si="22"/>
        <v>0</v>
      </c>
      <c r="AE34" s="59">
        <f t="shared" si="22"/>
        <v>0</v>
      </c>
      <c r="AF34" s="59">
        <f t="shared" si="22"/>
        <v>0</v>
      </c>
      <c r="AG34" s="59">
        <f t="shared" si="22"/>
        <v>0</v>
      </c>
      <c r="AH34" s="59">
        <f t="shared" si="22"/>
        <v>0</v>
      </c>
      <c r="AI34" s="59">
        <f t="shared" si="22"/>
        <v>0</v>
      </c>
      <c r="AJ34" s="59">
        <f t="shared" si="22"/>
        <v>0</v>
      </c>
      <c r="AK34" s="59">
        <f t="shared" si="22"/>
        <v>0</v>
      </c>
      <c r="AL34" s="59">
        <f t="shared" si="22"/>
        <v>0</v>
      </c>
      <c r="AM34" s="52"/>
      <c r="AO34" s="168"/>
      <c r="AS34" s="115"/>
      <c r="AT34" s="115"/>
      <c r="AU34" s="115"/>
      <c r="AV34" s="115"/>
      <c r="AW34" s="115"/>
      <c r="AX34" s="115"/>
      <c r="AY34" s="115"/>
      <c r="AZ34" s="115"/>
      <c r="BA34" s="115"/>
      <c r="BB34" s="115"/>
      <c r="BC34" s="115"/>
      <c r="BD34" s="17"/>
    </row>
    <row r="35" spans="1:56" ht="15.75" customHeight="1" x14ac:dyDescent="0.3">
      <c r="A35" s="411"/>
      <c r="B35" s="44"/>
      <c r="C35" s="44"/>
      <c r="D35" s="44"/>
      <c r="E35" s="44"/>
      <c r="F35" s="44"/>
      <c r="G35" s="372" t="s">
        <v>35</v>
      </c>
      <c r="H35" s="372"/>
      <c r="I35" s="372"/>
      <c r="J35" s="372"/>
      <c r="K35" s="372"/>
      <c r="L35" s="372"/>
      <c r="M35" s="372"/>
      <c r="N35" s="372"/>
      <c r="O35" s="372"/>
      <c r="P35" s="372"/>
      <c r="Q35" s="372"/>
      <c r="R35" s="372"/>
      <c r="S35" s="372"/>
      <c r="T35" s="373"/>
      <c r="U35" s="373"/>
      <c r="V35" s="373"/>
      <c r="W35" s="373"/>
      <c r="X35" s="374"/>
      <c r="Y35" s="195"/>
      <c r="Z35" s="51" t="str">
        <f t="shared" si="21"/>
        <v>Other Insurance</v>
      </c>
      <c r="AA35" s="59">
        <f t="shared" ref="AA35:AL35" si="23">IF(AA$7&gt;0,$T49/$T$7,0)</f>
        <v>0</v>
      </c>
      <c r="AB35" s="59">
        <f t="shared" si="23"/>
        <v>0</v>
      </c>
      <c r="AC35" s="59">
        <f t="shared" si="23"/>
        <v>0</v>
      </c>
      <c r="AD35" s="59">
        <f t="shared" si="23"/>
        <v>0</v>
      </c>
      <c r="AE35" s="59">
        <f t="shared" si="23"/>
        <v>0</v>
      </c>
      <c r="AF35" s="59">
        <f t="shared" si="23"/>
        <v>0</v>
      </c>
      <c r="AG35" s="59">
        <f t="shared" si="23"/>
        <v>0</v>
      </c>
      <c r="AH35" s="59">
        <f t="shared" si="23"/>
        <v>0</v>
      </c>
      <c r="AI35" s="59">
        <f t="shared" si="23"/>
        <v>0</v>
      </c>
      <c r="AJ35" s="59">
        <f t="shared" si="23"/>
        <v>0</v>
      </c>
      <c r="AK35" s="59">
        <f t="shared" si="23"/>
        <v>0</v>
      </c>
      <c r="AL35" s="59">
        <f t="shared" si="23"/>
        <v>0</v>
      </c>
      <c r="AM35" s="52"/>
      <c r="AO35" s="168"/>
      <c r="AS35" s="115"/>
      <c r="AT35" s="115"/>
      <c r="AU35" s="115"/>
      <c r="AV35" s="115"/>
      <c r="AW35" s="115"/>
      <c r="AX35" s="115"/>
      <c r="AY35" s="115"/>
      <c r="AZ35" s="115"/>
      <c r="BA35" s="115"/>
      <c r="BB35" s="115"/>
      <c r="BC35" s="115"/>
      <c r="BD35" s="17"/>
    </row>
    <row r="36" spans="1:56" ht="15.75" customHeight="1" x14ac:dyDescent="0.3">
      <c r="A36" s="411"/>
      <c r="B36" s="44"/>
      <c r="C36" s="44"/>
      <c r="D36" s="44"/>
      <c r="E36" s="44"/>
      <c r="F36" s="44"/>
      <c r="G36" s="372" t="s">
        <v>56</v>
      </c>
      <c r="H36" s="372"/>
      <c r="I36" s="372"/>
      <c r="J36" s="372"/>
      <c r="K36" s="372"/>
      <c r="L36" s="372"/>
      <c r="M36" s="372"/>
      <c r="N36" s="372"/>
      <c r="O36" s="372"/>
      <c r="P36" s="372"/>
      <c r="Q36" s="372"/>
      <c r="R36" s="372"/>
      <c r="S36" s="372"/>
      <c r="T36" s="373"/>
      <c r="U36" s="373"/>
      <c r="V36" s="373"/>
      <c r="W36" s="373"/>
      <c r="X36" s="374"/>
      <c r="Y36" s="195"/>
      <c r="Z36" s="51" t="str">
        <f t="shared" si="21"/>
        <v>Other Insurance</v>
      </c>
      <c r="AA36" s="59">
        <f t="shared" ref="AA36:AL36" si="24">IF(AA$7&gt;0,$T50/$T$7,0)</f>
        <v>0</v>
      </c>
      <c r="AB36" s="59">
        <f t="shared" si="24"/>
        <v>0</v>
      </c>
      <c r="AC36" s="59">
        <f t="shared" si="24"/>
        <v>0</v>
      </c>
      <c r="AD36" s="59">
        <f t="shared" si="24"/>
        <v>0</v>
      </c>
      <c r="AE36" s="59">
        <f t="shared" si="24"/>
        <v>0</v>
      </c>
      <c r="AF36" s="59">
        <f t="shared" si="24"/>
        <v>0</v>
      </c>
      <c r="AG36" s="59">
        <f t="shared" si="24"/>
        <v>0</v>
      </c>
      <c r="AH36" s="59">
        <f t="shared" si="24"/>
        <v>0</v>
      </c>
      <c r="AI36" s="59">
        <f t="shared" si="24"/>
        <v>0</v>
      </c>
      <c r="AJ36" s="59">
        <f t="shared" si="24"/>
        <v>0</v>
      </c>
      <c r="AK36" s="59">
        <f t="shared" si="24"/>
        <v>0</v>
      </c>
      <c r="AL36" s="59">
        <f t="shared" si="24"/>
        <v>0</v>
      </c>
      <c r="AM36" s="52"/>
      <c r="AO36" s="168"/>
      <c r="AS36" s="115"/>
      <c r="AT36" s="115"/>
      <c r="AU36" s="115"/>
      <c r="AV36" s="115"/>
      <c r="AW36" s="115"/>
      <c r="AX36" s="115"/>
      <c r="AY36" s="115"/>
      <c r="AZ36" s="115"/>
      <c r="BA36" s="115"/>
      <c r="BB36" s="115"/>
      <c r="BC36" s="115"/>
      <c r="BD36" s="17"/>
    </row>
    <row r="37" spans="1:56" ht="15.75" customHeight="1" x14ac:dyDescent="0.3">
      <c r="A37" s="411"/>
      <c r="B37" s="44"/>
      <c r="C37" s="44"/>
      <c r="D37" s="44"/>
      <c r="E37" s="44"/>
      <c r="F37" s="44"/>
      <c r="G37" s="372" t="s">
        <v>165</v>
      </c>
      <c r="H37" s="372"/>
      <c r="I37" s="372"/>
      <c r="J37" s="372"/>
      <c r="K37" s="372"/>
      <c r="L37" s="372"/>
      <c r="M37" s="372"/>
      <c r="N37" s="372"/>
      <c r="O37" s="372"/>
      <c r="P37" s="372"/>
      <c r="Q37" s="372"/>
      <c r="R37" s="372"/>
      <c r="S37" s="372"/>
      <c r="T37" s="373"/>
      <c r="U37" s="373"/>
      <c r="V37" s="373"/>
      <c r="W37" s="373"/>
      <c r="X37" s="374"/>
      <c r="Y37" s="195"/>
      <c r="Z37" s="61" t="s">
        <v>59</v>
      </c>
      <c r="AA37" s="48"/>
      <c r="AB37" s="48"/>
      <c r="AC37" s="48"/>
      <c r="AD37" s="48"/>
      <c r="AE37" s="48"/>
      <c r="AF37" s="48"/>
      <c r="AG37" s="48"/>
      <c r="AH37" s="48"/>
      <c r="AI37" s="48"/>
      <c r="AJ37" s="48"/>
      <c r="AK37" s="48"/>
      <c r="AL37" s="48"/>
      <c r="AM37" s="52"/>
      <c r="AO37" s="168" t="e">
        <f t="shared" si="1"/>
        <v>#DIV/0!</v>
      </c>
      <c r="AS37" s="22">
        <f>'Weather - Seasonal Adjustments'!E10-'Weather - Seasonal Adjustments'!F10</f>
        <v>0</v>
      </c>
      <c r="AT37" s="22">
        <f>'Weather - Seasonal Adjustments'!E11-'Weather - Seasonal Adjustments'!F11</f>
        <v>0</v>
      </c>
      <c r="AU37" s="22">
        <f>'Weather - Seasonal Adjustments'!E12-'Weather - Seasonal Adjustments'!F12</f>
        <v>0</v>
      </c>
      <c r="AV37" s="22">
        <f>'Weather - Seasonal Adjustments'!E13-'Weather - Seasonal Adjustments'!F13</f>
        <v>0</v>
      </c>
      <c r="AW37" s="22">
        <f>'Weather - Seasonal Adjustments'!E14-'Weather - Seasonal Adjustments'!F14</f>
        <v>0</v>
      </c>
      <c r="AX37" s="22">
        <f>'Weather - Seasonal Adjustments'!E15-'Weather - Seasonal Adjustments'!F15</f>
        <v>0</v>
      </c>
      <c r="AY37" s="22">
        <f>'Weather - Seasonal Adjustments'!E16-'Weather - Seasonal Adjustments'!F16</f>
        <v>0</v>
      </c>
      <c r="AZ37" s="22">
        <f>'Weather - Seasonal Adjustments'!E17-'Weather - Seasonal Adjustments'!F17</f>
        <v>0</v>
      </c>
      <c r="BA37" s="22">
        <f>'Weather - Seasonal Adjustments'!E18-'Weather - Seasonal Adjustments'!F18</f>
        <v>0</v>
      </c>
      <c r="BB37" s="22">
        <f>'Weather - Seasonal Adjustments'!E19-'Weather - Seasonal Adjustments'!F19</f>
        <v>0</v>
      </c>
      <c r="BC37" s="22">
        <f>'Weather - Seasonal Adjustments'!E20-'Weather - Seasonal Adjustments'!F20</f>
        <v>0</v>
      </c>
      <c r="BD37">
        <f>'Weather - Seasonal Adjustments'!E21-'Weather - Seasonal Adjustments'!F21</f>
        <v>0</v>
      </c>
    </row>
    <row r="38" spans="1:56" ht="16.5" customHeight="1" x14ac:dyDescent="0.3">
      <c r="A38" s="411"/>
      <c r="B38" s="44"/>
      <c r="C38" s="44"/>
      <c r="D38" s="44"/>
      <c r="E38" s="44"/>
      <c r="F38" s="44"/>
      <c r="G38" s="372" t="s">
        <v>166</v>
      </c>
      <c r="H38" s="372"/>
      <c r="I38" s="372"/>
      <c r="J38" s="372"/>
      <c r="K38" s="372"/>
      <c r="L38" s="372"/>
      <c r="M38" s="372"/>
      <c r="N38" s="372"/>
      <c r="O38" s="372"/>
      <c r="P38" s="372"/>
      <c r="Q38" s="372"/>
      <c r="R38" s="372"/>
      <c r="S38" s="372"/>
      <c r="T38" s="373"/>
      <c r="U38" s="373"/>
      <c r="V38" s="373"/>
      <c r="W38" s="373"/>
      <c r="X38" s="374"/>
      <c r="Y38" s="195"/>
      <c r="Z38" s="51" t="str">
        <f>G52</f>
        <v>Management</v>
      </c>
      <c r="AA38" s="59">
        <f t="shared" ref="AA38:AL38" si="25">IF(AA$7&gt;0,$T52/$T$7,0)</f>
        <v>0</v>
      </c>
      <c r="AB38" s="59">
        <f t="shared" si="25"/>
        <v>0</v>
      </c>
      <c r="AC38" s="59">
        <f t="shared" si="25"/>
        <v>0</v>
      </c>
      <c r="AD38" s="59">
        <f t="shared" si="25"/>
        <v>0</v>
      </c>
      <c r="AE38" s="59">
        <f t="shared" si="25"/>
        <v>0</v>
      </c>
      <c r="AF38" s="59">
        <f t="shared" si="25"/>
        <v>0</v>
      </c>
      <c r="AG38" s="59">
        <f t="shared" si="25"/>
        <v>0</v>
      </c>
      <c r="AH38" s="59">
        <f t="shared" si="25"/>
        <v>0</v>
      </c>
      <c r="AI38" s="59">
        <f t="shared" si="25"/>
        <v>0</v>
      </c>
      <c r="AJ38" s="59">
        <f t="shared" si="25"/>
        <v>0</v>
      </c>
      <c r="AK38" s="59">
        <f t="shared" si="25"/>
        <v>0</v>
      </c>
      <c r="AL38" s="59">
        <f t="shared" si="25"/>
        <v>0</v>
      </c>
      <c r="AM38" s="52">
        <f t="shared" si="9"/>
        <v>0</v>
      </c>
      <c r="AO38" s="168" t="e">
        <f t="shared" si="1"/>
        <v>#DIV/0!</v>
      </c>
      <c r="AS38" s="22">
        <f>AS37*('Weather - Seasonal Adjustments'!$B28+0.5)</f>
        <v>0</v>
      </c>
      <c r="AT38" s="22">
        <f>AT37*('Weather - Seasonal Adjustments'!$B28+0.5)</f>
        <v>0</v>
      </c>
      <c r="AU38" s="22">
        <f>AU37*('Weather - Seasonal Adjustments'!$B28+0.5)</f>
        <v>0</v>
      </c>
      <c r="AV38" s="22">
        <f>AV37*('Weather - Seasonal Adjustments'!$B28+0.5)</f>
        <v>0</v>
      </c>
      <c r="AW38" s="22">
        <f>AW37*('Weather - Seasonal Adjustments'!$B28+0.5)</f>
        <v>0</v>
      </c>
      <c r="AX38" s="22">
        <f>AX37*('Weather - Seasonal Adjustments'!$B28+0.5)</f>
        <v>0</v>
      </c>
      <c r="AY38" s="22">
        <f>AY37*('Weather - Seasonal Adjustments'!$B28+0.5)</f>
        <v>0</v>
      </c>
      <c r="AZ38" s="22">
        <f>AZ37*('Weather - Seasonal Adjustments'!$B28+0.5)</f>
        <v>0</v>
      </c>
      <c r="BA38" s="22">
        <f>BA37*('Weather - Seasonal Adjustments'!$B28+0.5)</f>
        <v>0</v>
      </c>
      <c r="BB38" s="22">
        <f>BB37*('Weather - Seasonal Adjustments'!$B28+0.5)</f>
        <v>0</v>
      </c>
      <c r="BC38" s="22">
        <f>BC37*('Weather - Seasonal Adjustments'!$B28+0.5)</f>
        <v>0</v>
      </c>
      <c r="BD38">
        <f>BD37*('Weather - Seasonal Adjustments'!$B28+0.5)</f>
        <v>0</v>
      </c>
    </row>
    <row r="39" spans="1:56" ht="15.75" customHeight="1" x14ac:dyDescent="0.3">
      <c r="A39" s="411"/>
      <c r="B39" s="44"/>
      <c r="C39" s="44"/>
      <c r="D39" s="44"/>
      <c r="E39" s="44"/>
      <c r="F39" s="44"/>
      <c r="G39" s="372" t="s">
        <v>57</v>
      </c>
      <c r="H39" s="372"/>
      <c r="I39" s="372"/>
      <c r="J39" s="372"/>
      <c r="K39" s="372"/>
      <c r="L39" s="372"/>
      <c r="M39" s="372"/>
      <c r="N39" s="372"/>
      <c r="O39" s="372"/>
      <c r="P39" s="372"/>
      <c r="Q39" s="372"/>
      <c r="R39" s="372"/>
      <c r="S39" s="372"/>
      <c r="T39" s="373"/>
      <c r="U39" s="373"/>
      <c r="V39" s="373"/>
      <c r="W39" s="373"/>
      <c r="X39" s="374"/>
      <c r="Y39" s="195"/>
      <c r="Z39" s="51" t="str">
        <f t="shared" ref="Z39:Z40" si="26">G53</f>
        <v>Owner</v>
      </c>
      <c r="AA39" s="59">
        <f t="shared" ref="AA39:AL39" si="27">IF(AA$7&gt;0,$T53/$T$7,0)</f>
        <v>0</v>
      </c>
      <c r="AB39" s="59">
        <f t="shared" si="27"/>
        <v>0</v>
      </c>
      <c r="AC39" s="59">
        <f t="shared" si="27"/>
        <v>0</v>
      </c>
      <c r="AD39" s="59">
        <f t="shared" si="27"/>
        <v>0</v>
      </c>
      <c r="AE39" s="59">
        <f t="shared" si="27"/>
        <v>0</v>
      </c>
      <c r="AF39" s="59">
        <f t="shared" si="27"/>
        <v>0</v>
      </c>
      <c r="AG39" s="59">
        <f t="shared" si="27"/>
        <v>0</v>
      </c>
      <c r="AH39" s="59">
        <f t="shared" si="27"/>
        <v>0</v>
      </c>
      <c r="AI39" s="59">
        <f t="shared" si="27"/>
        <v>0</v>
      </c>
      <c r="AJ39" s="59">
        <f t="shared" si="27"/>
        <v>0</v>
      </c>
      <c r="AK39" s="59">
        <f t="shared" si="27"/>
        <v>0</v>
      </c>
      <c r="AL39" s="59">
        <f t="shared" si="27"/>
        <v>0</v>
      </c>
      <c r="AM39" s="52">
        <f t="shared" si="9"/>
        <v>0</v>
      </c>
      <c r="AO39" s="168" t="e">
        <f t="shared" si="1"/>
        <v>#DIV/0!</v>
      </c>
    </row>
    <row r="40" spans="1:56" ht="15.75" customHeight="1" x14ac:dyDescent="0.3">
      <c r="A40" s="411"/>
      <c r="B40" s="44"/>
      <c r="C40" s="44"/>
      <c r="D40" s="44"/>
      <c r="E40" s="44"/>
      <c r="F40" s="44"/>
      <c r="G40" s="372" t="s">
        <v>57</v>
      </c>
      <c r="H40" s="372"/>
      <c r="I40" s="372"/>
      <c r="J40" s="372"/>
      <c r="K40" s="372"/>
      <c r="L40" s="372"/>
      <c r="M40" s="372"/>
      <c r="N40" s="372"/>
      <c r="O40" s="372"/>
      <c r="P40" s="372"/>
      <c r="Q40" s="372"/>
      <c r="R40" s="372"/>
      <c r="S40" s="372"/>
      <c r="T40" s="373"/>
      <c r="U40" s="373"/>
      <c r="V40" s="373"/>
      <c r="W40" s="373"/>
      <c r="X40" s="374"/>
      <c r="Y40" s="195"/>
      <c r="Z40" s="51" t="str">
        <f t="shared" si="26"/>
        <v>Staff (only if paid a set salary)</v>
      </c>
      <c r="AA40" s="59">
        <f t="shared" ref="AA40:AL40" si="28">IF(AA$7&gt;0,$T54/$T$7,0)</f>
        <v>0</v>
      </c>
      <c r="AB40" s="59">
        <f t="shared" si="28"/>
        <v>0</v>
      </c>
      <c r="AC40" s="59">
        <f t="shared" si="28"/>
        <v>0</v>
      </c>
      <c r="AD40" s="59">
        <f t="shared" si="28"/>
        <v>0</v>
      </c>
      <c r="AE40" s="59">
        <f t="shared" si="28"/>
        <v>0</v>
      </c>
      <c r="AF40" s="59">
        <f t="shared" si="28"/>
        <v>0</v>
      </c>
      <c r="AG40" s="59">
        <f t="shared" si="28"/>
        <v>0</v>
      </c>
      <c r="AH40" s="59">
        <f t="shared" si="28"/>
        <v>0</v>
      </c>
      <c r="AI40" s="59">
        <f t="shared" si="28"/>
        <v>0</v>
      </c>
      <c r="AJ40" s="59">
        <f t="shared" si="28"/>
        <v>0</v>
      </c>
      <c r="AK40" s="59">
        <f t="shared" si="28"/>
        <v>0</v>
      </c>
      <c r="AL40" s="59">
        <f t="shared" si="28"/>
        <v>0</v>
      </c>
      <c r="AM40" s="52">
        <f t="shared" si="9"/>
        <v>0</v>
      </c>
      <c r="AO40" s="168" t="e">
        <f t="shared" si="1"/>
        <v>#DIV/0!</v>
      </c>
    </row>
    <row r="41" spans="1:56" ht="15.75" customHeight="1" x14ac:dyDescent="0.3">
      <c r="A41" s="411"/>
      <c r="B41" s="44"/>
      <c r="C41" s="44"/>
      <c r="D41" s="44"/>
      <c r="E41" s="44"/>
      <c r="F41" s="44"/>
      <c r="G41" s="372" t="s">
        <v>57</v>
      </c>
      <c r="H41" s="372"/>
      <c r="I41" s="372"/>
      <c r="J41" s="372"/>
      <c r="K41" s="372"/>
      <c r="L41" s="372"/>
      <c r="M41" s="372"/>
      <c r="N41" s="372"/>
      <c r="O41" s="372"/>
      <c r="P41" s="372"/>
      <c r="Q41" s="372"/>
      <c r="R41" s="372"/>
      <c r="S41" s="372"/>
      <c r="T41" s="373"/>
      <c r="U41" s="373"/>
      <c r="V41" s="373"/>
      <c r="W41" s="373"/>
      <c r="X41" s="374"/>
      <c r="Y41" s="195"/>
      <c r="Z41" s="51" t="str">
        <f>G86</f>
        <v xml:space="preserve">Hourly Labor </v>
      </c>
      <c r="AA41" s="59">
        <f t="shared" ref="AA41:AL41" si="29">IF(AA$7&gt;0,AA$9*$T86,0)</f>
        <v>0</v>
      </c>
      <c r="AB41" s="59">
        <f t="shared" si="29"/>
        <v>0</v>
      </c>
      <c r="AC41" s="59">
        <f t="shared" si="29"/>
        <v>0</v>
      </c>
      <c r="AD41" s="59">
        <f t="shared" si="29"/>
        <v>0</v>
      </c>
      <c r="AE41" s="59">
        <f t="shared" si="29"/>
        <v>0</v>
      </c>
      <c r="AF41" s="59">
        <f t="shared" si="29"/>
        <v>0</v>
      </c>
      <c r="AG41" s="59">
        <f t="shared" si="29"/>
        <v>0</v>
      </c>
      <c r="AH41" s="59">
        <f t="shared" si="29"/>
        <v>0</v>
      </c>
      <c r="AI41" s="59">
        <f t="shared" si="29"/>
        <v>0</v>
      </c>
      <c r="AJ41" s="59">
        <f t="shared" si="29"/>
        <v>0</v>
      </c>
      <c r="AK41" s="59">
        <f t="shared" si="29"/>
        <v>0</v>
      </c>
      <c r="AL41" s="59">
        <f t="shared" si="29"/>
        <v>0</v>
      </c>
      <c r="AM41" s="52">
        <f t="shared" si="9"/>
        <v>0</v>
      </c>
      <c r="AO41" s="168" t="e">
        <f t="shared" si="1"/>
        <v>#DIV/0!</v>
      </c>
    </row>
    <row r="42" spans="1:56" ht="15.75" customHeight="1" thickBot="1" x14ac:dyDescent="0.35">
      <c r="A42" s="412"/>
      <c r="B42" s="138"/>
      <c r="C42" s="138"/>
      <c r="D42" s="138"/>
      <c r="E42" s="138"/>
      <c r="F42" s="138"/>
      <c r="G42" s="388" t="s">
        <v>57</v>
      </c>
      <c r="H42" s="388"/>
      <c r="I42" s="388"/>
      <c r="J42" s="388"/>
      <c r="K42" s="388"/>
      <c r="L42" s="388"/>
      <c r="M42" s="388"/>
      <c r="N42" s="388"/>
      <c r="O42" s="388"/>
      <c r="P42" s="388"/>
      <c r="Q42" s="388"/>
      <c r="R42" s="388"/>
      <c r="S42" s="388"/>
      <c r="T42" s="405"/>
      <c r="U42" s="405"/>
      <c r="V42" s="405"/>
      <c r="W42" s="405"/>
      <c r="X42" s="406"/>
      <c r="Y42" s="195"/>
      <c r="Z42" s="51" t="str">
        <f>G87</f>
        <v>Payroll Taxes Goal (as a percentage of Sales)</v>
      </c>
      <c r="AA42" s="59">
        <f t="shared" ref="AA42:AL42" si="30">IF(AA$7&gt;0,AA$9*$T87,0)</f>
        <v>0</v>
      </c>
      <c r="AB42" s="59">
        <f t="shared" si="30"/>
        <v>0</v>
      </c>
      <c r="AC42" s="59">
        <f t="shared" si="30"/>
        <v>0</v>
      </c>
      <c r="AD42" s="59">
        <f t="shared" si="30"/>
        <v>0</v>
      </c>
      <c r="AE42" s="59">
        <f t="shared" si="30"/>
        <v>0</v>
      </c>
      <c r="AF42" s="59">
        <f t="shared" si="30"/>
        <v>0</v>
      </c>
      <c r="AG42" s="59">
        <f t="shared" si="30"/>
        <v>0</v>
      </c>
      <c r="AH42" s="59">
        <f t="shared" si="30"/>
        <v>0</v>
      </c>
      <c r="AI42" s="59">
        <f t="shared" si="30"/>
        <v>0</v>
      </c>
      <c r="AJ42" s="59">
        <f t="shared" si="30"/>
        <v>0</v>
      </c>
      <c r="AK42" s="59">
        <f t="shared" si="30"/>
        <v>0</v>
      </c>
      <c r="AL42" s="59">
        <f t="shared" si="30"/>
        <v>0</v>
      </c>
      <c r="AM42" s="52">
        <f t="shared" si="9"/>
        <v>0</v>
      </c>
      <c r="AO42" s="168" t="e">
        <f t="shared" si="1"/>
        <v>#DIV/0!</v>
      </c>
    </row>
    <row r="43" spans="1:56" ht="15.75" customHeight="1" x14ac:dyDescent="0.3">
      <c r="A43" s="418" t="s">
        <v>60</v>
      </c>
      <c r="B43" s="137"/>
      <c r="C43" s="137"/>
      <c r="D43" s="137"/>
      <c r="E43" s="407" t="s">
        <v>60</v>
      </c>
      <c r="F43" s="407"/>
      <c r="G43" s="407"/>
      <c r="H43" s="407"/>
      <c r="I43" s="407"/>
      <c r="J43" s="407"/>
      <c r="K43" s="407"/>
      <c r="L43" s="407"/>
      <c r="M43" s="407"/>
      <c r="N43" s="407"/>
      <c r="O43" s="407"/>
      <c r="P43" s="407"/>
      <c r="Q43" s="407"/>
      <c r="R43" s="407"/>
      <c r="S43" s="407"/>
      <c r="T43" s="395"/>
      <c r="U43" s="395"/>
      <c r="V43" s="395"/>
      <c r="W43" s="395"/>
      <c r="X43" s="396"/>
      <c r="Y43" s="150"/>
      <c r="Z43" s="61" t="s">
        <v>64</v>
      </c>
      <c r="AA43" s="48"/>
      <c r="AB43" s="48"/>
      <c r="AC43" s="48"/>
      <c r="AD43" s="48"/>
      <c r="AE43" s="48"/>
      <c r="AF43" s="48"/>
      <c r="AG43" s="48"/>
      <c r="AH43" s="48"/>
      <c r="AI43" s="48"/>
      <c r="AJ43" s="48"/>
      <c r="AK43" s="48"/>
      <c r="AL43" s="48"/>
      <c r="AM43" s="52"/>
      <c r="AO43" s="168" t="e">
        <f>#REF!/AM$9</f>
        <v>#REF!</v>
      </c>
    </row>
    <row r="44" spans="1:56" ht="15.75" customHeight="1" x14ac:dyDescent="0.3">
      <c r="A44" s="419"/>
      <c r="B44" s="44"/>
      <c r="C44" s="44"/>
      <c r="D44" s="44"/>
      <c r="E44" s="44"/>
      <c r="F44" s="44"/>
      <c r="G44" s="372" t="s">
        <v>36</v>
      </c>
      <c r="H44" s="372"/>
      <c r="I44" s="372"/>
      <c r="J44" s="372"/>
      <c r="K44" s="372"/>
      <c r="L44" s="372"/>
      <c r="M44" s="372"/>
      <c r="N44" s="372"/>
      <c r="O44" s="372"/>
      <c r="P44" s="372"/>
      <c r="Q44" s="372"/>
      <c r="R44" s="372"/>
      <c r="S44" s="372"/>
      <c r="T44" s="373"/>
      <c r="U44" s="373"/>
      <c r="V44" s="373"/>
      <c r="W44" s="373"/>
      <c r="X44" s="374"/>
      <c r="Y44" s="195"/>
      <c r="Z44" s="51" t="str">
        <f>G56</f>
        <v>Legal</v>
      </c>
      <c r="AA44" s="59">
        <f>IF(AA$7&gt;0,$T56/$T$7,0)</f>
        <v>0</v>
      </c>
      <c r="AB44" s="59">
        <f>IF(AB$7&gt;0,$T56/$T$7,0)</f>
        <v>0</v>
      </c>
      <c r="AC44" s="59">
        <f t="shared" ref="AC44:AL44" si="31">IF(AC$7&gt;0,$T56/$T$7,0)</f>
        <v>0</v>
      </c>
      <c r="AD44" s="59">
        <f t="shared" si="31"/>
        <v>0</v>
      </c>
      <c r="AE44" s="59">
        <f t="shared" si="31"/>
        <v>0</v>
      </c>
      <c r="AF44" s="59">
        <f t="shared" si="31"/>
        <v>0</v>
      </c>
      <c r="AG44" s="59">
        <f t="shared" si="31"/>
        <v>0</v>
      </c>
      <c r="AH44" s="59">
        <f t="shared" si="31"/>
        <v>0</v>
      </c>
      <c r="AI44" s="59">
        <f t="shared" si="31"/>
        <v>0</v>
      </c>
      <c r="AJ44" s="59">
        <f t="shared" si="31"/>
        <v>0</v>
      </c>
      <c r="AK44" s="59">
        <f t="shared" si="31"/>
        <v>0</v>
      </c>
      <c r="AL44" s="59">
        <f t="shared" si="31"/>
        <v>0</v>
      </c>
      <c r="AM44" s="52">
        <f t="shared" si="9"/>
        <v>0</v>
      </c>
      <c r="AO44" s="168" t="e">
        <f>AM43/AM$9</f>
        <v>#DIV/0!</v>
      </c>
    </row>
    <row r="45" spans="1:56" ht="16.5" customHeight="1" x14ac:dyDescent="0.3">
      <c r="A45" s="419"/>
      <c r="B45" s="44"/>
      <c r="C45" s="44"/>
      <c r="D45" s="44"/>
      <c r="E45" s="44"/>
      <c r="F45" s="44"/>
      <c r="G45" s="372" t="s">
        <v>37</v>
      </c>
      <c r="H45" s="372"/>
      <c r="I45" s="372"/>
      <c r="J45" s="372"/>
      <c r="K45" s="372"/>
      <c r="L45" s="372"/>
      <c r="M45" s="372"/>
      <c r="N45" s="372"/>
      <c r="O45" s="372"/>
      <c r="P45" s="372"/>
      <c r="Q45" s="372"/>
      <c r="R45" s="372"/>
      <c r="S45" s="372"/>
      <c r="T45" s="373"/>
      <c r="U45" s="373"/>
      <c r="V45" s="373"/>
      <c r="W45" s="373"/>
      <c r="X45" s="374"/>
      <c r="Y45" s="195"/>
      <c r="Z45" s="51" t="str">
        <f t="shared" ref="Z45:Z48" si="32">G57</f>
        <v>Accounting</v>
      </c>
      <c r="AA45" s="59">
        <f t="shared" ref="AA45:AL48" si="33">IF(AA$7&gt;0,$T57/$T$7,0)</f>
        <v>0</v>
      </c>
      <c r="AB45" s="59">
        <f t="shared" si="33"/>
        <v>0</v>
      </c>
      <c r="AC45" s="59">
        <f t="shared" si="33"/>
        <v>0</v>
      </c>
      <c r="AD45" s="59">
        <f t="shared" si="33"/>
        <v>0</v>
      </c>
      <c r="AE45" s="59">
        <f t="shared" si="33"/>
        <v>0</v>
      </c>
      <c r="AF45" s="59">
        <f t="shared" si="33"/>
        <v>0</v>
      </c>
      <c r="AG45" s="59">
        <f t="shared" si="33"/>
        <v>0</v>
      </c>
      <c r="AH45" s="59">
        <f t="shared" si="33"/>
        <v>0</v>
      </c>
      <c r="AI45" s="59">
        <f t="shared" si="33"/>
        <v>0</v>
      </c>
      <c r="AJ45" s="59">
        <f t="shared" si="33"/>
        <v>0</v>
      </c>
      <c r="AK45" s="59">
        <f t="shared" si="33"/>
        <v>0</v>
      </c>
      <c r="AL45" s="59">
        <f t="shared" si="33"/>
        <v>0</v>
      </c>
      <c r="AM45" s="52">
        <f t="shared" si="9"/>
        <v>0</v>
      </c>
      <c r="AO45" s="168" t="e">
        <f>AM44/AM$9</f>
        <v>#DIV/0!</v>
      </c>
    </row>
    <row r="46" spans="1:56" ht="15.75" customHeight="1" x14ac:dyDescent="0.3">
      <c r="A46" s="419"/>
      <c r="B46" s="44"/>
      <c r="C46" s="44"/>
      <c r="D46" s="44"/>
      <c r="E46" s="44"/>
      <c r="F46" s="44"/>
      <c r="G46" s="372" t="s">
        <v>58</v>
      </c>
      <c r="H46" s="372"/>
      <c r="I46" s="372"/>
      <c r="J46" s="372"/>
      <c r="K46" s="372"/>
      <c r="L46" s="372"/>
      <c r="M46" s="372"/>
      <c r="N46" s="372"/>
      <c r="O46" s="372"/>
      <c r="P46" s="372"/>
      <c r="Q46" s="372"/>
      <c r="R46" s="372"/>
      <c r="S46" s="372"/>
      <c r="T46" s="373"/>
      <c r="U46" s="373"/>
      <c r="V46" s="373"/>
      <c r="W46" s="373"/>
      <c r="X46" s="374"/>
      <c r="Y46" s="195"/>
      <c r="Z46" s="51" t="str">
        <f t="shared" si="32"/>
        <v>Advisory/Consulting/Coaching</v>
      </c>
      <c r="AA46" s="59">
        <f t="shared" si="33"/>
        <v>0</v>
      </c>
      <c r="AB46" s="59">
        <f t="shared" si="33"/>
        <v>0</v>
      </c>
      <c r="AC46" s="59">
        <f t="shared" si="33"/>
        <v>0</v>
      </c>
      <c r="AD46" s="59">
        <f t="shared" si="33"/>
        <v>0</v>
      </c>
      <c r="AE46" s="59">
        <f t="shared" si="33"/>
        <v>0</v>
      </c>
      <c r="AF46" s="59">
        <f t="shared" si="33"/>
        <v>0</v>
      </c>
      <c r="AG46" s="59">
        <f t="shared" si="33"/>
        <v>0</v>
      </c>
      <c r="AH46" s="59">
        <f t="shared" si="33"/>
        <v>0</v>
      </c>
      <c r="AI46" s="59">
        <f t="shared" si="33"/>
        <v>0</v>
      </c>
      <c r="AJ46" s="59">
        <f t="shared" si="33"/>
        <v>0</v>
      </c>
      <c r="AK46" s="59">
        <f t="shared" si="33"/>
        <v>0</v>
      </c>
      <c r="AL46" s="59">
        <f t="shared" si="33"/>
        <v>0</v>
      </c>
      <c r="AM46" s="52">
        <f t="shared" si="9"/>
        <v>0</v>
      </c>
      <c r="AO46" s="168" t="e">
        <f>AM45/AM$9</f>
        <v>#DIV/0!</v>
      </c>
    </row>
    <row r="47" spans="1:56" ht="15.75" customHeight="1" x14ac:dyDescent="0.3">
      <c r="A47" s="419"/>
      <c r="B47" s="44"/>
      <c r="C47" s="44"/>
      <c r="D47" s="44"/>
      <c r="E47" s="44"/>
      <c r="F47" s="44"/>
      <c r="G47" s="372" t="s">
        <v>167</v>
      </c>
      <c r="H47" s="372"/>
      <c r="I47" s="372"/>
      <c r="J47" s="372"/>
      <c r="K47" s="372"/>
      <c r="L47" s="372"/>
      <c r="M47" s="372"/>
      <c r="N47" s="372"/>
      <c r="O47" s="372"/>
      <c r="P47" s="372"/>
      <c r="Q47" s="372"/>
      <c r="R47" s="372"/>
      <c r="S47" s="44"/>
      <c r="T47" s="373"/>
      <c r="U47" s="373"/>
      <c r="V47" s="373"/>
      <c r="W47" s="373"/>
      <c r="X47" s="374"/>
      <c r="Y47" s="195"/>
      <c r="Z47" s="51" t="str">
        <f t="shared" si="32"/>
        <v>Other</v>
      </c>
      <c r="AA47" s="59">
        <f t="shared" si="33"/>
        <v>0</v>
      </c>
      <c r="AB47" s="59">
        <f t="shared" si="33"/>
        <v>0</v>
      </c>
      <c r="AC47" s="59">
        <f t="shared" si="33"/>
        <v>0</v>
      </c>
      <c r="AD47" s="59">
        <f t="shared" si="33"/>
        <v>0</v>
      </c>
      <c r="AE47" s="59">
        <f t="shared" si="33"/>
        <v>0</v>
      </c>
      <c r="AF47" s="59">
        <f t="shared" si="33"/>
        <v>0</v>
      </c>
      <c r="AG47" s="59">
        <f t="shared" si="33"/>
        <v>0</v>
      </c>
      <c r="AH47" s="59">
        <f t="shared" si="33"/>
        <v>0</v>
      </c>
      <c r="AI47" s="59">
        <f t="shared" si="33"/>
        <v>0</v>
      </c>
      <c r="AJ47" s="59">
        <f t="shared" si="33"/>
        <v>0</v>
      </c>
      <c r="AK47" s="59">
        <f t="shared" si="33"/>
        <v>0</v>
      </c>
      <c r="AL47" s="59">
        <f t="shared" si="33"/>
        <v>0</v>
      </c>
      <c r="AM47" s="52"/>
      <c r="AO47" s="168"/>
    </row>
    <row r="48" spans="1:56" ht="15.75" customHeight="1" x14ac:dyDescent="0.3">
      <c r="A48" s="419"/>
      <c r="B48" s="44"/>
      <c r="C48" s="44"/>
      <c r="D48" s="44"/>
      <c r="E48" s="44"/>
      <c r="F48" s="44"/>
      <c r="G48" s="372" t="s">
        <v>168</v>
      </c>
      <c r="H48" s="372"/>
      <c r="I48" s="372"/>
      <c r="J48" s="372"/>
      <c r="K48" s="372"/>
      <c r="L48" s="372"/>
      <c r="M48" s="372"/>
      <c r="N48" s="372"/>
      <c r="O48" s="372"/>
      <c r="P48" s="372"/>
      <c r="Q48" s="372"/>
      <c r="R48" s="372"/>
      <c r="S48" s="372"/>
      <c r="T48" s="413"/>
      <c r="U48" s="413"/>
      <c r="V48" s="413"/>
      <c r="W48" s="413"/>
      <c r="X48" s="414"/>
      <c r="Y48" s="199"/>
      <c r="Z48" s="51" t="str">
        <f t="shared" si="32"/>
        <v>Other</v>
      </c>
      <c r="AA48" s="59">
        <f t="shared" si="33"/>
        <v>0</v>
      </c>
      <c r="AB48" s="59">
        <f t="shared" si="33"/>
        <v>0</v>
      </c>
      <c r="AC48" s="59">
        <f t="shared" si="33"/>
        <v>0</v>
      </c>
      <c r="AD48" s="59">
        <f t="shared" si="33"/>
        <v>0</v>
      </c>
      <c r="AE48" s="59">
        <f t="shared" si="33"/>
        <v>0</v>
      </c>
      <c r="AF48" s="59">
        <f t="shared" si="33"/>
        <v>0</v>
      </c>
      <c r="AG48" s="59">
        <f t="shared" si="33"/>
        <v>0</v>
      </c>
      <c r="AH48" s="59">
        <f t="shared" si="33"/>
        <v>0</v>
      </c>
      <c r="AI48" s="59">
        <f t="shared" si="33"/>
        <v>0</v>
      </c>
      <c r="AJ48" s="59">
        <f t="shared" si="33"/>
        <v>0</v>
      </c>
      <c r="AK48" s="59">
        <f t="shared" si="33"/>
        <v>0</v>
      </c>
      <c r="AL48" s="59">
        <f t="shared" si="33"/>
        <v>0</v>
      </c>
      <c r="AM48" s="52"/>
      <c r="AO48" s="168"/>
    </row>
    <row r="49" spans="1:41" ht="15.75" customHeight="1" x14ac:dyDescent="0.3">
      <c r="A49" s="419"/>
      <c r="B49" s="44"/>
      <c r="C49" s="44"/>
      <c r="D49" s="44"/>
      <c r="E49" s="44"/>
      <c r="F49" s="44"/>
      <c r="G49" s="372" t="s">
        <v>169</v>
      </c>
      <c r="H49" s="372"/>
      <c r="I49" s="372"/>
      <c r="J49" s="372"/>
      <c r="K49" s="372"/>
      <c r="L49" s="372"/>
      <c r="M49" s="372"/>
      <c r="N49" s="372"/>
      <c r="O49" s="372"/>
      <c r="P49" s="372"/>
      <c r="Q49" s="372"/>
      <c r="R49" s="372"/>
      <c r="S49" s="372"/>
      <c r="T49" s="413"/>
      <c r="U49" s="413"/>
      <c r="V49" s="413"/>
      <c r="W49" s="413"/>
      <c r="X49" s="414"/>
      <c r="Y49" s="199"/>
      <c r="Z49" s="61" t="s">
        <v>68</v>
      </c>
      <c r="AA49" s="48"/>
      <c r="AB49" s="48"/>
      <c r="AC49" s="48"/>
      <c r="AD49" s="48"/>
      <c r="AE49" s="48"/>
      <c r="AF49" s="48"/>
      <c r="AG49" s="48"/>
      <c r="AH49" s="48"/>
      <c r="AI49" s="48"/>
      <c r="AJ49" s="48"/>
      <c r="AK49" s="48"/>
      <c r="AL49" s="48"/>
      <c r="AM49" s="52"/>
      <c r="AO49" s="168" t="e">
        <f>AM46/AM$9</f>
        <v>#DIV/0!</v>
      </c>
    </row>
    <row r="50" spans="1:41" ht="15.75" customHeight="1" thickBot="1" x14ac:dyDescent="0.35">
      <c r="A50" s="420"/>
      <c r="B50" s="138"/>
      <c r="C50" s="138"/>
      <c r="D50" s="138"/>
      <c r="E50" s="138"/>
      <c r="F50" s="138"/>
      <c r="G50" s="388" t="s">
        <v>169</v>
      </c>
      <c r="H50" s="388"/>
      <c r="I50" s="388"/>
      <c r="J50" s="388"/>
      <c r="K50" s="388"/>
      <c r="L50" s="388"/>
      <c r="M50" s="388"/>
      <c r="N50" s="388"/>
      <c r="O50" s="388"/>
      <c r="P50" s="388"/>
      <c r="Q50" s="388"/>
      <c r="R50" s="388"/>
      <c r="S50" s="388"/>
      <c r="T50" s="405"/>
      <c r="U50" s="405"/>
      <c r="V50" s="405"/>
      <c r="W50" s="405"/>
      <c r="X50" s="406"/>
      <c r="Y50" s="195"/>
      <c r="Z50" s="51" t="str">
        <f>G62</f>
        <v>Cell Phone</v>
      </c>
      <c r="AA50" s="59">
        <f>IF(AA$9&gt;0,$T62/$T$7,0)</f>
        <v>0</v>
      </c>
      <c r="AB50" s="59">
        <f t="shared" ref="AB50:AL50" si="34">IF(AB9&gt;0,$T62/$T7,0)</f>
        <v>0</v>
      </c>
      <c r="AC50" s="59">
        <f t="shared" si="34"/>
        <v>0</v>
      </c>
      <c r="AD50" s="59">
        <f t="shared" si="34"/>
        <v>0</v>
      </c>
      <c r="AE50" s="59">
        <f t="shared" si="34"/>
        <v>0</v>
      </c>
      <c r="AF50" s="59">
        <f t="shared" si="34"/>
        <v>0</v>
      </c>
      <c r="AG50" s="59">
        <f t="shared" si="34"/>
        <v>0</v>
      </c>
      <c r="AH50" s="59">
        <f t="shared" si="34"/>
        <v>0</v>
      </c>
      <c r="AI50" s="59">
        <f t="shared" si="34"/>
        <v>0</v>
      </c>
      <c r="AJ50" s="59">
        <f t="shared" si="34"/>
        <v>0</v>
      </c>
      <c r="AK50" s="59">
        <f t="shared" si="34"/>
        <v>0</v>
      </c>
      <c r="AL50" s="59">
        <f t="shared" si="34"/>
        <v>0</v>
      </c>
      <c r="AM50" s="52">
        <f t="shared" si="9"/>
        <v>0</v>
      </c>
      <c r="AO50" s="168" t="e">
        <f t="shared" ref="AO50:AO55" si="35">AM49/AM$9</f>
        <v>#DIV/0!</v>
      </c>
    </row>
    <row r="51" spans="1:41" ht="15.75" customHeight="1" x14ac:dyDescent="0.3">
      <c r="A51" s="415" t="s">
        <v>59</v>
      </c>
      <c r="B51" s="137"/>
      <c r="C51" s="137"/>
      <c r="D51" s="137"/>
      <c r="E51" s="407" t="s">
        <v>170</v>
      </c>
      <c r="F51" s="407"/>
      <c r="G51" s="407"/>
      <c r="H51" s="407"/>
      <c r="I51" s="407"/>
      <c r="J51" s="407"/>
      <c r="K51" s="407"/>
      <c r="L51" s="407"/>
      <c r="M51" s="407"/>
      <c r="N51" s="407"/>
      <c r="O51" s="407"/>
      <c r="P51" s="407"/>
      <c r="Q51" s="407"/>
      <c r="R51" s="407"/>
      <c r="S51" s="407"/>
      <c r="T51" s="408"/>
      <c r="U51" s="408"/>
      <c r="V51" s="408"/>
      <c r="W51" s="408"/>
      <c r="X51" s="409"/>
      <c r="Y51" s="113"/>
      <c r="Z51" s="51" t="str">
        <f t="shared" ref="Z51:Z54" si="36">G63</f>
        <v>Water</v>
      </c>
      <c r="AA51" s="59">
        <f>IF(AA$9&gt;0,$T63/$T$7,0)</f>
        <v>0</v>
      </c>
      <c r="AB51" s="59">
        <f t="shared" ref="AB51:AL51" si="37">IF(AB$9&gt;0,$T63/$T$7,0)</f>
        <v>0</v>
      </c>
      <c r="AC51" s="59">
        <f t="shared" si="37"/>
        <v>0</v>
      </c>
      <c r="AD51" s="59">
        <f t="shared" si="37"/>
        <v>0</v>
      </c>
      <c r="AE51" s="59">
        <f t="shared" si="37"/>
        <v>0</v>
      </c>
      <c r="AF51" s="59">
        <f t="shared" si="37"/>
        <v>0</v>
      </c>
      <c r="AG51" s="59">
        <f t="shared" si="37"/>
        <v>0</v>
      </c>
      <c r="AH51" s="59">
        <f t="shared" si="37"/>
        <v>0</v>
      </c>
      <c r="AI51" s="59">
        <f t="shared" si="37"/>
        <v>0</v>
      </c>
      <c r="AJ51" s="59">
        <f t="shared" si="37"/>
        <v>0</v>
      </c>
      <c r="AK51" s="59">
        <f t="shared" si="37"/>
        <v>0</v>
      </c>
      <c r="AL51" s="59">
        <f t="shared" si="37"/>
        <v>0</v>
      </c>
      <c r="AM51" s="52">
        <f t="shared" si="9"/>
        <v>0</v>
      </c>
      <c r="AO51" s="168" t="e">
        <f t="shared" si="35"/>
        <v>#DIV/0!</v>
      </c>
    </row>
    <row r="52" spans="1:41" ht="16.5" customHeight="1" x14ac:dyDescent="0.3">
      <c r="A52" s="416"/>
      <c r="B52" s="44"/>
      <c r="C52" s="44"/>
      <c r="D52" s="44"/>
      <c r="E52" s="44"/>
      <c r="F52" s="44"/>
      <c r="G52" s="372" t="s">
        <v>171</v>
      </c>
      <c r="H52" s="372"/>
      <c r="I52" s="372"/>
      <c r="J52" s="372"/>
      <c r="K52" s="372"/>
      <c r="L52" s="372"/>
      <c r="M52" s="372"/>
      <c r="N52" s="372"/>
      <c r="O52" s="372"/>
      <c r="P52" s="372"/>
      <c r="Q52" s="372"/>
      <c r="R52" s="372"/>
      <c r="S52" s="372"/>
      <c r="T52" s="373"/>
      <c r="U52" s="373"/>
      <c r="V52" s="373"/>
      <c r="W52" s="373"/>
      <c r="X52" s="374"/>
      <c r="Y52" s="195"/>
      <c r="Z52" s="51" t="str">
        <f t="shared" si="36"/>
        <v>Waste Disposal</v>
      </c>
      <c r="AA52" s="59">
        <f t="shared" ref="AA52:AL54" si="38">IF(AA$9&gt;0,$T64/$T$7,0)</f>
        <v>0</v>
      </c>
      <c r="AB52" s="59">
        <f t="shared" si="38"/>
        <v>0</v>
      </c>
      <c r="AC52" s="59">
        <f t="shared" si="38"/>
        <v>0</v>
      </c>
      <c r="AD52" s="59">
        <f t="shared" si="38"/>
        <v>0</v>
      </c>
      <c r="AE52" s="59">
        <f t="shared" si="38"/>
        <v>0</v>
      </c>
      <c r="AF52" s="59">
        <f t="shared" si="38"/>
        <v>0</v>
      </c>
      <c r="AG52" s="59">
        <f t="shared" si="38"/>
        <v>0</v>
      </c>
      <c r="AH52" s="59">
        <f t="shared" si="38"/>
        <v>0</v>
      </c>
      <c r="AI52" s="59">
        <f t="shared" si="38"/>
        <v>0</v>
      </c>
      <c r="AJ52" s="59">
        <f t="shared" si="38"/>
        <v>0</v>
      </c>
      <c r="AK52" s="59">
        <f t="shared" si="38"/>
        <v>0</v>
      </c>
      <c r="AL52" s="59">
        <f t="shared" si="38"/>
        <v>0</v>
      </c>
      <c r="AM52" s="52">
        <f t="shared" si="9"/>
        <v>0</v>
      </c>
      <c r="AO52" s="168" t="e">
        <f t="shared" si="35"/>
        <v>#DIV/0!</v>
      </c>
    </row>
    <row r="53" spans="1:41" x14ac:dyDescent="0.3">
      <c r="A53" s="416"/>
      <c r="B53" s="44"/>
      <c r="C53" s="44"/>
      <c r="D53" s="44"/>
      <c r="E53" s="44"/>
      <c r="F53" s="44"/>
      <c r="G53" s="372" t="s">
        <v>172</v>
      </c>
      <c r="H53" s="372"/>
      <c r="I53" s="372"/>
      <c r="J53" s="372"/>
      <c r="K53" s="372"/>
      <c r="L53" s="372"/>
      <c r="M53" s="372"/>
      <c r="N53" s="372"/>
      <c r="O53" s="372"/>
      <c r="P53" s="372"/>
      <c r="Q53" s="372"/>
      <c r="R53" s="372"/>
      <c r="S53" s="372"/>
      <c r="T53" s="373"/>
      <c r="U53" s="373"/>
      <c r="V53" s="373"/>
      <c r="W53" s="373"/>
      <c r="X53" s="374"/>
      <c r="Y53" s="195"/>
      <c r="Z53" s="51" t="str">
        <f t="shared" si="36"/>
        <v>Electric</v>
      </c>
      <c r="AA53" s="59">
        <f t="shared" si="38"/>
        <v>0</v>
      </c>
      <c r="AB53" s="59">
        <f t="shared" si="38"/>
        <v>0</v>
      </c>
      <c r="AC53" s="59">
        <f t="shared" si="38"/>
        <v>0</v>
      </c>
      <c r="AD53" s="59">
        <f t="shared" si="38"/>
        <v>0</v>
      </c>
      <c r="AE53" s="59">
        <f t="shared" si="38"/>
        <v>0</v>
      </c>
      <c r="AF53" s="59">
        <f t="shared" si="38"/>
        <v>0</v>
      </c>
      <c r="AG53" s="59">
        <f t="shared" si="38"/>
        <v>0</v>
      </c>
      <c r="AH53" s="59">
        <f t="shared" si="38"/>
        <v>0</v>
      </c>
      <c r="AI53" s="59">
        <f t="shared" si="38"/>
        <v>0</v>
      </c>
      <c r="AJ53" s="59">
        <f t="shared" si="38"/>
        <v>0</v>
      </c>
      <c r="AK53" s="59">
        <f t="shared" si="38"/>
        <v>0</v>
      </c>
      <c r="AL53" s="59">
        <f t="shared" si="38"/>
        <v>0</v>
      </c>
      <c r="AM53" s="52">
        <f t="shared" si="9"/>
        <v>0</v>
      </c>
      <c r="AO53" s="168" t="e">
        <f t="shared" si="35"/>
        <v>#DIV/0!</v>
      </c>
    </row>
    <row r="54" spans="1:41" ht="16.2" thickBot="1" x14ac:dyDescent="0.35">
      <c r="A54" s="417"/>
      <c r="B54" s="138"/>
      <c r="C54" s="138"/>
      <c r="D54" s="138"/>
      <c r="E54" s="138"/>
      <c r="F54" s="138"/>
      <c r="G54" s="388" t="s">
        <v>173</v>
      </c>
      <c r="H54" s="388"/>
      <c r="I54" s="388"/>
      <c r="J54" s="388"/>
      <c r="K54" s="388"/>
      <c r="L54" s="388"/>
      <c r="M54" s="388"/>
      <c r="N54" s="388"/>
      <c r="O54" s="388"/>
      <c r="P54" s="388"/>
      <c r="Q54" s="388"/>
      <c r="R54" s="388"/>
      <c r="S54" s="388"/>
      <c r="T54" s="405"/>
      <c r="U54" s="405"/>
      <c r="V54" s="405"/>
      <c r="W54" s="405"/>
      <c r="X54" s="406"/>
      <c r="Y54" s="195"/>
      <c r="Z54" s="51" t="str">
        <f t="shared" si="36"/>
        <v>Other</v>
      </c>
      <c r="AA54" s="59">
        <f t="shared" si="38"/>
        <v>0</v>
      </c>
      <c r="AB54" s="59">
        <f t="shared" si="38"/>
        <v>0</v>
      </c>
      <c r="AC54" s="59">
        <f t="shared" si="38"/>
        <v>0</v>
      </c>
      <c r="AD54" s="59">
        <f t="shared" si="38"/>
        <v>0</v>
      </c>
      <c r="AE54" s="59">
        <f t="shared" si="38"/>
        <v>0</v>
      </c>
      <c r="AF54" s="59">
        <f t="shared" si="38"/>
        <v>0</v>
      </c>
      <c r="AG54" s="59">
        <f t="shared" si="38"/>
        <v>0</v>
      </c>
      <c r="AH54" s="59">
        <f t="shared" si="38"/>
        <v>0</v>
      </c>
      <c r="AI54" s="59">
        <f t="shared" si="38"/>
        <v>0</v>
      </c>
      <c r="AJ54" s="59">
        <f t="shared" si="38"/>
        <v>0</v>
      </c>
      <c r="AK54" s="59">
        <f t="shared" si="38"/>
        <v>0</v>
      </c>
      <c r="AL54" s="59">
        <f t="shared" si="38"/>
        <v>0</v>
      </c>
      <c r="AM54" s="52">
        <f t="shared" si="9"/>
        <v>0</v>
      </c>
      <c r="AO54" s="168" t="e">
        <f t="shared" si="35"/>
        <v>#DIV/0!</v>
      </c>
    </row>
    <row r="55" spans="1:41" x14ac:dyDescent="0.3">
      <c r="A55" s="421" t="s">
        <v>64</v>
      </c>
      <c r="B55" s="137"/>
      <c r="C55" s="137"/>
      <c r="D55" s="137"/>
      <c r="E55" s="407" t="s">
        <v>64</v>
      </c>
      <c r="F55" s="407"/>
      <c r="G55" s="407"/>
      <c r="H55" s="407"/>
      <c r="I55" s="407"/>
      <c r="J55" s="407"/>
      <c r="K55" s="407"/>
      <c r="L55" s="407"/>
      <c r="M55" s="407"/>
      <c r="N55" s="407"/>
      <c r="O55" s="407"/>
      <c r="P55" s="407"/>
      <c r="Q55" s="407"/>
      <c r="R55" s="407"/>
      <c r="S55" s="407"/>
      <c r="T55" s="408"/>
      <c r="U55" s="408"/>
      <c r="V55" s="408"/>
      <c r="W55" s="408"/>
      <c r="X55" s="409"/>
      <c r="Y55" s="113"/>
      <c r="Z55" s="51" t="s">
        <v>41</v>
      </c>
      <c r="AA55" s="59">
        <f>IF(AA9&gt;0,((($T27*($T9+($T10*0.5)))/91502)*$T28)*AA1,0)</f>
        <v>0</v>
      </c>
      <c r="AB55" s="59">
        <f t="shared" ref="AB55:AL55" si="39">IF(AB9&gt;0,((($T27*($T9+($T10*0.5)))/91502)*$T28)*AB1,0)</f>
        <v>0</v>
      </c>
      <c r="AC55" s="59">
        <f t="shared" si="39"/>
        <v>0</v>
      </c>
      <c r="AD55" s="59">
        <f t="shared" si="39"/>
        <v>0</v>
      </c>
      <c r="AE55" s="59">
        <f t="shared" si="39"/>
        <v>0</v>
      </c>
      <c r="AF55" s="59">
        <f t="shared" si="39"/>
        <v>0</v>
      </c>
      <c r="AG55" s="59">
        <f t="shared" si="39"/>
        <v>0</v>
      </c>
      <c r="AH55" s="59">
        <f t="shared" si="39"/>
        <v>0</v>
      </c>
      <c r="AI55" s="59">
        <f t="shared" si="39"/>
        <v>0</v>
      </c>
      <c r="AJ55" s="59">
        <f t="shared" si="39"/>
        <v>0</v>
      </c>
      <c r="AK55" s="59">
        <f t="shared" si="39"/>
        <v>0</v>
      </c>
      <c r="AL55" s="59">
        <f t="shared" si="39"/>
        <v>0</v>
      </c>
      <c r="AM55" s="52">
        <f t="shared" si="9"/>
        <v>0</v>
      </c>
      <c r="AO55" s="168" t="e">
        <f t="shared" si="35"/>
        <v>#DIV/0!</v>
      </c>
    </row>
    <row r="56" spans="1:41" x14ac:dyDescent="0.3">
      <c r="A56" s="422"/>
      <c r="B56" s="44"/>
      <c r="C56" s="44"/>
      <c r="D56" s="44"/>
      <c r="E56" s="44"/>
      <c r="F56" s="44"/>
      <c r="G56" s="372" t="s">
        <v>40</v>
      </c>
      <c r="H56" s="372"/>
      <c r="I56" s="372"/>
      <c r="J56" s="372"/>
      <c r="K56" s="372"/>
      <c r="L56" s="372"/>
      <c r="M56" s="372"/>
      <c r="N56" s="372"/>
      <c r="O56" s="372"/>
      <c r="P56" s="372"/>
      <c r="Q56" s="372"/>
      <c r="R56" s="372"/>
      <c r="S56" s="372"/>
      <c r="T56" s="413"/>
      <c r="U56" s="413"/>
      <c r="V56" s="413"/>
      <c r="W56" s="413"/>
      <c r="X56" s="414"/>
      <c r="Y56" s="199"/>
      <c r="Z56" s="51" t="s">
        <v>195</v>
      </c>
      <c r="AA56" s="59">
        <f>IF($T19+$T24=0,0,IF(AA9&gt;0,(($T19/$T18*$T20)+(($T9+$T10)/$T24)*$T25)*AA1,0))</f>
        <v>0</v>
      </c>
      <c r="AB56" s="59">
        <f t="shared" ref="AB56:AL56" si="40">IF($T19+$T24=0,0,IF(AB9&gt;0,(($T19/$T18*$T20)+(($T9+$T10)/$T24)*$T25)*AB1,0))</f>
        <v>0</v>
      </c>
      <c r="AC56" s="59">
        <f t="shared" si="40"/>
        <v>0</v>
      </c>
      <c r="AD56" s="59">
        <f t="shared" si="40"/>
        <v>0</v>
      </c>
      <c r="AE56" s="59">
        <f t="shared" si="40"/>
        <v>0</v>
      </c>
      <c r="AF56" s="59">
        <f t="shared" si="40"/>
        <v>0</v>
      </c>
      <c r="AG56" s="59">
        <f t="shared" si="40"/>
        <v>0</v>
      </c>
      <c r="AH56" s="59">
        <f t="shared" si="40"/>
        <v>0</v>
      </c>
      <c r="AI56" s="59">
        <f t="shared" si="40"/>
        <v>0</v>
      </c>
      <c r="AJ56" s="59">
        <f t="shared" si="40"/>
        <v>0</v>
      </c>
      <c r="AK56" s="59">
        <f t="shared" si="40"/>
        <v>0</v>
      </c>
      <c r="AL56" s="59">
        <f t="shared" si="40"/>
        <v>0</v>
      </c>
      <c r="AM56" s="52">
        <f t="shared" si="9"/>
        <v>0</v>
      </c>
      <c r="AO56" s="168" t="e">
        <f>#REF!/AM$9</f>
        <v>#REF!</v>
      </c>
    </row>
    <row r="57" spans="1:41" x14ac:dyDescent="0.3">
      <c r="A57" s="422"/>
      <c r="B57" s="44"/>
      <c r="C57" s="44"/>
      <c r="D57" s="44"/>
      <c r="E57" s="44"/>
      <c r="F57" s="44"/>
      <c r="G57" s="372" t="s">
        <v>174</v>
      </c>
      <c r="H57" s="372"/>
      <c r="I57" s="372"/>
      <c r="J57" s="372"/>
      <c r="K57" s="372"/>
      <c r="L57" s="372"/>
      <c r="M57" s="372"/>
      <c r="N57" s="372"/>
      <c r="O57" s="372"/>
      <c r="P57" s="372"/>
      <c r="Q57" s="372"/>
      <c r="R57" s="372"/>
      <c r="S57" s="372"/>
      <c r="T57" s="413"/>
      <c r="U57" s="413"/>
      <c r="V57" s="413"/>
      <c r="W57" s="413"/>
      <c r="X57" s="414"/>
      <c r="Y57" s="199"/>
      <c r="Z57" s="61" t="s">
        <v>72</v>
      </c>
      <c r="AA57" s="48"/>
      <c r="AB57" s="48"/>
      <c r="AC57" s="48"/>
      <c r="AD57" s="48"/>
      <c r="AE57" s="48"/>
      <c r="AF57" s="48"/>
      <c r="AG57" s="48"/>
      <c r="AH57" s="48"/>
      <c r="AI57" s="48"/>
      <c r="AJ57" s="48"/>
      <c r="AK57" s="48"/>
      <c r="AL57" s="48"/>
      <c r="AM57" s="52"/>
      <c r="AO57" s="168" t="e">
        <f>#REF!/AM$9</f>
        <v>#REF!</v>
      </c>
    </row>
    <row r="58" spans="1:41" x14ac:dyDescent="0.3">
      <c r="A58" s="422"/>
      <c r="B58" s="44"/>
      <c r="C58" s="44"/>
      <c r="D58" s="44"/>
      <c r="E58" s="44"/>
      <c r="F58" s="44"/>
      <c r="G58" s="372" t="s">
        <v>175</v>
      </c>
      <c r="H58" s="372"/>
      <c r="I58" s="372"/>
      <c r="J58" s="372"/>
      <c r="K58" s="372"/>
      <c r="L58" s="372"/>
      <c r="M58" s="372"/>
      <c r="N58" s="372"/>
      <c r="O58" s="372"/>
      <c r="P58" s="372"/>
      <c r="Q58" s="372"/>
      <c r="R58" s="372"/>
      <c r="S58" s="372"/>
      <c r="T58" s="413"/>
      <c r="U58" s="413"/>
      <c r="V58" s="413"/>
      <c r="W58" s="413"/>
      <c r="X58" s="414"/>
      <c r="Y58" s="199"/>
      <c r="Z58" s="51" t="str">
        <f>G68</f>
        <v>Site rental Fees</v>
      </c>
      <c r="AA58" s="59">
        <f t="shared" ref="AA58:AA68" si="41">IF(AA$9&gt;0,$T68/$T$7,0)</f>
        <v>0</v>
      </c>
      <c r="AB58" s="59">
        <f t="shared" ref="AB58:AL58" si="42">IF(AB9&gt;0,$T68/$T7,0)</f>
        <v>0</v>
      </c>
      <c r="AC58" s="59">
        <f t="shared" si="42"/>
        <v>0</v>
      </c>
      <c r="AD58" s="59">
        <f t="shared" si="42"/>
        <v>0</v>
      </c>
      <c r="AE58" s="59">
        <f t="shared" si="42"/>
        <v>0</v>
      </c>
      <c r="AF58" s="59">
        <f t="shared" si="42"/>
        <v>0</v>
      </c>
      <c r="AG58" s="59">
        <f t="shared" si="42"/>
        <v>0</v>
      </c>
      <c r="AH58" s="59">
        <f t="shared" si="42"/>
        <v>0</v>
      </c>
      <c r="AI58" s="59">
        <f t="shared" si="42"/>
        <v>0</v>
      </c>
      <c r="AJ58" s="59">
        <f t="shared" si="42"/>
        <v>0</v>
      </c>
      <c r="AK58" s="59">
        <f t="shared" si="42"/>
        <v>0</v>
      </c>
      <c r="AL58" s="59">
        <f t="shared" si="42"/>
        <v>0</v>
      </c>
      <c r="AM58" s="52">
        <f>SUM(AA58:AL58)</f>
        <v>0</v>
      </c>
      <c r="AO58" s="168" t="e">
        <f>#REF!/AM$9</f>
        <v>#REF!</v>
      </c>
    </row>
    <row r="59" spans="1:41" x14ac:dyDescent="0.3">
      <c r="A59" s="422"/>
      <c r="B59" s="44"/>
      <c r="C59" s="44"/>
      <c r="D59" s="44"/>
      <c r="E59" s="44"/>
      <c r="F59" s="44"/>
      <c r="G59" s="372" t="s">
        <v>96</v>
      </c>
      <c r="H59" s="372"/>
      <c r="I59" s="372"/>
      <c r="J59" s="372"/>
      <c r="K59" s="372"/>
      <c r="L59" s="372"/>
      <c r="M59" s="372"/>
      <c r="N59" s="372"/>
      <c r="O59" s="372"/>
      <c r="P59" s="372"/>
      <c r="Q59" s="372"/>
      <c r="R59" s="372"/>
      <c r="S59" s="372"/>
      <c r="T59" s="413"/>
      <c r="U59" s="413"/>
      <c r="V59" s="413"/>
      <c r="W59" s="413"/>
      <c r="X59" s="414"/>
      <c r="Y59" s="199"/>
      <c r="Z59" s="51" t="str">
        <f t="shared" ref="Z59:Z68" si="43">G69</f>
        <v>Event Fees</v>
      </c>
      <c r="AA59" s="59">
        <f t="shared" si="41"/>
        <v>0</v>
      </c>
      <c r="AB59" s="59">
        <f t="shared" ref="AB59:AL59" si="44">IF(AB$9&gt;0,$T69/$T$7,0)</f>
        <v>0</v>
      </c>
      <c r="AC59" s="59">
        <f t="shared" si="44"/>
        <v>0</v>
      </c>
      <c r="AD59" s="59">
        <f t="shared" si="44"/>
        <v>0</v>
      </c>
      <c r="AE59" s="59">
        <f t="shared" si="44"/>
        <v>0</v>
      </c>
      <c r="AF59" s="59">
        <f t="shared" si="44"/>
        <v>0</v>
      </c>
      <c r="AG59" s="59">
        <f t="shared" si="44"/>
        <v>0</v>
      </c>
      <c r="AH59" s="59">
        <f t="shared" si="44"/>
        <v>0</v>
      </c>
      <c r="AI59" s="59">
        <f t="shared" si="44"/>
        <v>0</v>
      </c>
      <c r="AJ59" s="59">
        <f t="shared" si="44"/>
        <v>0</v>
      </c>
      <c r="AK59" s="59">
        <f t="shared" si="44"/>
        <v>0</v>
      </c>
      <c r="AL59" s="59">
        <f t="shared" si="44"/>
        <v>0</v>
      </c>
      <c r="AM59" s="52">
        <f>SUM(AA59:AL59)</f>
        <v>0</v>
      </c>
      <c r="AO59" s="168" t="e">
        <f>#REF!/AM$9</f>
        <v>#REF!</v>
      </c>
    </row>
    <row r="60" spans="1:41" ht="16.2" thickBot="1" x14ac:dyDescent="0.35">
      <c r="A60" s="423"/>
      <c r="B60" s="138"/>
      <c r="C60" s="138"/>
      <c r="D60" s="138"/>
      <c r="E60" s="138"/>
      <c r="F60" s="138"/>
      <c r="G60" s="388" t="s">
        <v>96</v>
      </c>
      <c r="H60" s="388"/>
      <c r="I60" s="388"/>
      <c r="J60" s="388"/>
      <c r="K60" s="388"/>
      <c r="L60" s="388"/>
      <c r="M60" s="388"/>
      <c r="N60" s="388"/>
      <c r="O60" s="388"/>
      <c r="P60" s="388"/>
      <c r="Q60" s="388"/>
      <c r="R60" s="388"/>
      <c r="S60" s="388"/>
      <c r="T60" s="424"/>
      <c r="U60" s="424"/>
      <c r="V60" s="424"/>
      <c r="W60" s="424"/>
      <c r="X60" s="425"/>
      <c r="Y60" s="199"/>
      <c r="Z60" s="51" t="str">
        <f t="shared" si="43"/>
        <v>Commissary</v>
      </c>
      <c r="AA60" s="59">
        <f t="shared" si="41"/>
        <v>0</v>
      </c>
      <c r="AB60" s="59">
        <f t="shared" ref="AB60:AL60" si="45">IF(AB$9&gt;0,$T70/$T$7,0)</f>
        <v>0</v>
      </c>
      <c r="AC60" s="59">
        <f t="shared" si="45"/>
        <v>0</v>
      </c>
      <c r="AD60" s="59">
        <f t="shared" si="45"/>
        <v>0</v>
      </c>
      <c r="AE60" s="59">
        <f t="shared" si="45"/>
        <v>0</v>
      </c>
      <c r="AF60" s="59">
        <f t="shared" si="45"/>
        <v>0</v>
      </c>
      <c r="AG60" s="59">
        <f t="shared" si="45"/>
        <v>0</v>
      </c>
      <c r="AH60" s="59">
        <f t="shared" si="45"/>
        <v>0</v>
      </c>
      <c r="AI60" s="59">
        <f t="shared" si="45"/>
        <v>0</v>
      </c>
      <c r="AJ60" s="59">
        <f t="shared" si="45"/>
        <v>0</v>
      </c>
      <c r="AK60" s="59">
        <f t="shared" si="45"/>
        <v>0</v>
      </c>
      <c r="AL60" s="59">
        <f t="shared" si="45"/>
        <v>0</v>
      </c>
      <c r="AM60" s="52">
        <f t="shared" ref="AM60:AM68" si="46">SUM(AA60:AL60)</f>
        <v>0</v>
      </c>
      <c r="AO60" s="168" t="e">
        <f>#REF!/AM$9</f>
        <v>#REF!</v>
      </c>
    </row>
    <row r="61" spans="1:41" ht="15.75" customHeight="1" x14ac:dyDescent="0.3">
      <c r="A61" s="444" t="s">
        <v>68</v>
      </c>
      <c r="B61" s="137"/>
      <c r="C61" s="137"/>
      <c r="D61" s="137"/>
      <c r="E61" s="407" t="s">
        <v>68</v>
      </c>
      <c r="F61" s="407"/>
      <c r="G61" s="407"/>
      <c r="H61" s="407"/>
      <c r="I61" s="407"/>
      <c r="J61" s="407"/>
      <c r="K61" s="407"/>
      <c r="L61" s="407"/>
      <c r="M61" s="407"/>
      <c r="N61" s="407"/>
      <c r="O61" s="407"/>
      <c r="P61" s="407"/>
      <c r="Q61" s="407"/>
      <c r="R61" s="407"/>
      <c r="S61" s="407"/>
      <c r="T61" s="408"/>
      <c r="U61" s="408"/>
      <c r="V61" s="408"/>
      <c r="W61" s="408"/>
      <c r="X61" s="409"/>
      <c r="Y61" s="113"/>
      <c r="Z61" s="51" t="str">
        <f t="shared" si="43"/>
        <v>Storage</v>
      </c>
      <c r="AA61" s="59">
        <f t="shared" si="41"/>
        <v>0</v>
      </c>
      <c r="AB61" s="59">
        <f t="shared" ref="AB61:AL61" si="47">IF(AB$9&gt;0,$T71/$T$7,0)</f>
        <v>0</v>
      </c>
      <c r="AC61" s="59">
        <f t="shared" si="47"/>
        <v>0</v>
      </c>
      <c r="AD61" s="59">
        <f t="shared" si="47"/>
        <v>0</v>
      </c>
      <c r="AE61" s="59">
        <f t="shared" si="47"/>
        <v>0</v>
      </c>
      <c r="AF61" s="59">
        <f t="shared" si="47"/>
        <v>0</v>
      </c>
      <c r="AG61" s="59">
        <f t="shared" si="47"/>
        <v>0</v>
      </c>
      <c r="AH61" s="59">
        <f t="shared" si="47"/>
        <v>0</v>
      </c>
      <c r="AI61" s="59">
        <f t="shared" si="47"/>
        <v>0</v>
      </c>
      <c r="AJ61" s="59">
        <f t="shared" si="47"/>
        <v>0</v>
      </c>
      <c r="AK61" s="59">
        <f t="shared" si="47"/>
        <v>0</v>
      </c>
      <c r="AL61" s="59">
        <f t="shared" si="47"/>
        <v>0</v>
      </c>
      <c r="AM61" s="52">
        <f t="shared" si="46"/>
        <v>0</v>
      </c>
      <c r="AO61" s="168" t="e">
        <f>AM57/AM$9</f>
        <v>#DIV/0!</v>
      </c>
    </row>
    <row r="62" spans="1:41" ht="15.75" customHeight="1" x14ac:dyDescent="0.3">
      <c r="A62" s="445"/>
      <c r="B62" s="44"/>
      <c r="C62" s="44"/>
      <c r="D62" s="44"/>
      <c r="E62" s="44"/>
      <c r="F62" s="44"/>
      <c r="G62" s="372" t="s">
        <v>47</v>
      </c>
      <c r="H62" s="372"/>
      <c r="I62" s="372"/>
      <c r="J62" s="372"/>
      <c r="K62" s="372"/>
      <c r="L62" s="372"/>
      <c r="M62" s="372"/>
      <c r="N62" s="372"/>
      <c r="O62" s="372"/>
      <c r="P62" s="372"/>
      <c r="Q62" s="372"/>
      <c r="R62" s="372"/>
      <c r="S62" s="372"/>
      <c r="T62" s="413"/>
      <c r="U62" s="413"/>
      <c r="V62" s="413"/>
      <c r="W62" s="413"/>
      <c r="X62" s="414"/>
      <c r="Y62" s="199"/>
      <c r="Z62" s="51" t="str">
        <f t="shared" si="43"/>
        <v>Loan payment</v>
      </c>
      <c r="AA62" s="59">
        <f t="shared" si="41"/>
        <v>0</v>
      </c>
      <c r="AB62" s="59">
        <f t="shared" ref="AB62:AL62" si="48">IF(AB$9&gt;0,$T72/$T$7,0)</f>
        <v>0</v>
      </c>
      <c r="AC62" s="59">
        <f t="shared" si="48"/>
        <v>0</v>
      </c>
      <c r="AD62" s="59">
        <f t="shared" si="48"/>
        <v>0</v>
      </c>
      <c r="AE62" s="59">
        <f t="shared" si="48"/>
        <v>0</v>
      </c>
      <c r="AF62" s="59">
        <f t="shared" si="48"/>
        <v>0</v>
      </c>
      <c r="AG62" s="59">
        <f t="shared" si="48"/>
        <v>0</v>
      </c>
      <c r="AH62" s="59">
        <f t="shared" si="48"/>
        <v>0</v>
      </c>
      <c r="AI62" s="59">
        <f t="shared" si="48"/>
        <v>0</v>
      </c>
      <c r="AJ62" s="59">
        <f t="shared" si="48"/>
        <v>0</v>
      </c>
      <c r="AK62" s="59">
        <f t="shared" si="48"/>
        <v>0</v>
      </c>
      <c r="AL62" s="59">
        <f t="shared" si="48"/>
        <v>0</v>
      </c>
      <c r="AM62" s="52">
        <f t="shared" si="46"/>
        <v>0</v>
      </c>
      <c r="AO62" s="168" t="e">
        <f>AM58/AM$9</f>
        <v>#DIV/0!</v>
      </c>
    </row>
    <row r="63" spans="1:41" ht="15.75" customHeight="1" x14ac:dyDescent="0.3">
      <c r="A63" s="445"/>
      <c r="B63" s="44"/>
      <c r="C63" s="44"/>
      <c r="D63" s="44"/>
      <c r="E63" s="44"/>
      <c r="F63" s="44"/>
      <c r="G63" s="372" t="s">
        <v>176</v>
      </c>
      <c r="H63" s="372"/>
      <c r="I63" s="372"/>
      <c r="J63" s="372"/>
      <c r="K63" s="372"/>
      <c r="L63" s="372"/>
      <c r="M63" s="372"/>
      <c r="N63" s="372"/>
      <c r="O63" s="372"/>
      <c r="P63" s="372"/>
      <c r="Q63" s="372"/>
      <c r="R63" s="372"/>
      <c r="S63" s="372"/>
      <c r="T63" s="413"/>
      <c r="U63" s="413"/>
      <c r="V63" s="413"/>
      <c r="W63" s="413"/>
      <c r="X63" s="414"/>
      <c r="Y63" s="199"/>
      <c r="Z63" s="51" t="str">
        <f t="shared" si="43"/>
        <v>Banking fees</v>
      </c>
      <c r="AA63" s="59">
        <f t="shared" si="41"/>
        <v>0</v>
      </c>
      <c r="AB63" s="59">
        <f t="shared" ref="AB63:AL63" si="49">IF(AB$9&gt;0,$T73/$T$7,0)</f>
        <v>0</v>
      </c>
      <c r="AC63" s="59">
        <f t="shared" si="49"/>
        <v>0</v>
      </c>
      <c r="AD63" s="59">
        <f t="shared" si="49"/>
        <v>0</v>
      </c>
      <c r="AE63" s="59">
        <f t="shared" si="49"/>
        <v>0</v>
      </c>
      <c r="AF63" s="59">
        <f t="shared" si="49"/>
        <v>0</v>
      </c>
      <c r="AG63" s="59">
        <f t="shared" si="49"/>
        <v>0</v>
      </c>
      <c r="AH63" s="59">
        <f t="shared" si="49"/>
        <v>0</v>
      </c>
      <c r="AI63" s="59">
        <f t="shared" si="49"/>
        <v>0</v>
      </c>
      <c r="AJ63" s="59">
        <f t="shared" si="49"/>
        <v>0</v>
      </c>
      <c r="AK63" s="59">
        <f t="shared" si="49"/>
        <v>0</v>
      </c>
      <c r="AL63" s="59">
        <f t="shared" si="49"/>
        <v>0</v>
      </c>
      <c r="AM63" s="52">
        <f t="shared" si="46"/>
        <v>0</v>
      </c>
      <c r="AO63" s="168"/>
    </row>
    <row r="64" spans="1:41" ht="15.75" customHeight="1" x14ac:dyDescent="0.3">
      <c r="A64" s="445"/>
      <c r="B64" s="44"/>
      <c r="C64" s="44"/>
      <c r="D64" s="44"/>
      <c r="E64" s="44"/>
      <c r="F64" s="44"/>
      <c r="G64" s="372" t="s">
        <v>177</v>
      </c>
      <c r="H64" s="372"/>
      <c r="I64" s="372"/>
      <c r="J64" s="372"/>
      <c r="K64" s="372"/>
      <c r="L64" s="372"/>
      <c r="M64" s="372"/>
      <c r="N64" s="372"/>
      <c r="O64" s="372"/>
      <c r="P64" s="372"/>
      <c r="Q64" s="372"/>
      <c r="R64" s="372"/>
      <c r="S64" s="372"/>
      <c r="T64" s="413"/>
      <c r="U64" s="413"/>
      <c r="V64" s="413"/>
      <c r="W64" s="413"/>
      <c r="X64" s="414"/>
      <c r="Y64" s="199"/>
      <c r="Z64" s="51" t="str">
        <f t="shared" si="43"/>
        <v>Subscriptions(POS, loyalty, CC process)</v>
      </c>
      <c r="AA64" s="59">
        <f t="shared" si="41"/>
        <v>0</v>
      </c>
      <c r="AB64" s="59">
        <f t="shared" ref="AB64:AL64" si="50">IF(AB$9&gt;0,$T74/$T$7,0)</f>
        <v>0</v>
      </c>
      <c r="AC64" s="59">
        <f t="shared" si="50"/>
        <v>0</v>
      </c>
      <c r="AD64" s="59">
        <f t="shared" si="50"/>
        <v>0</v>
      </c>
      <c r="AE64" s="59">
        <f t="shared" si="50"/>
        <v>0</v>
      </c>
      <c r="AF64" s="59">
        <f t="shared" si="50"/>
        <v>0</v>
      </c>
      <c r="AG64" s="59">
        <f t="shared" si="50"/>
        <v>0</v>
      </c>
      <c r="AH64" s="59">
        <f t="shared" si="50"/>
        <v>0</v>
      </c>
      <c r="AI64" s="59">
        <f t="shared" si="50"/>
        <v>0</v>
      </c>
      <c r="AJ64" s="59">
        <f t="shared" si="50"/>
        <v>0</v>
      </c>
      <c r="AK64" s="59">
        <f t="shared" si="50"/>
        <v>0</v>
      </c>
      <c r="AL64" s="59">
        <f t="shared" si="50"/>
        <v>0</v>
      </c>
      <c r="AM64" s="52">
        <f t="shared" si="46"/>
        <v>0</v>
      </c>
      <c r="AO64" s="168"/>
    </row>
    <row r="65" spans="1:41" ht="15.75" customHeight="1" x14ac:dyDescent="0.3">
      <c r="A65" s="445"/>
      <c r="B65" s="44"/>
      <c r="C65" s="44"/>
      <c r="D65" s="44"/>
      <c r="E65" s="44"/>
      <c r="F65" s="44"/>
      <c r="G65" s="372" t="s">
        <v>123</v>
      </c>
      <c r="H65" s="372"/>
      <c r="I65" s="372"/>
      <c r="J65" s="372"/>
      <c r="K65" s="372"/>
      <c r="L65" s="372"/>
      <c r="M65" s="372"/>
      <c r="N65" s="372"/>
      <c r="O65" s="372"/>
      <c r="P65" s="372"/>
      <c r="Q65" s="372"/>
      <c r="R65" s="372"/>
      <c r="S65" s="372"/>
      <c r="T65" s="413"/>
      <c r="U65" s="413"/>
      <c r="V65" s="413"/>
      <c r="W65" s="413"/>
      <c r="X65" s="414"/>
      <c r="Y65" s="199"/>
      <c r="Z65" s="51" t="str">
        <f t="shared" si="43"/>
        <v>Equipment Lease</v>
      </c>
      <c r="AA65" s="59">
        <f t="shared" si="41"/>
        <v>0</v>
      </c>
      <c r="AB65" s="59">
        <f t="shared" ref="AB65:AL65" si="51">IF(AB$9&gt;0,$T75/$T$7,0)</f>
        <v>0</v>
      </c>
      <c r="AC65" s="59">
        <f t="shared" si="51"/>
        <v>0</v>
      </c>
      <c r="AD65" s="59">
        <f t="shared" si="51"/>
        <v>0</v>
      </c>
      <c r="AE65" s="59">
        <f t="shared" si="51"/>
        <v>0</v>
      </c>
      <c r="AF65" s="59">
        <f t="shared" si="51"/>
        <v>0</v>
      </c>
      <c r="AG65" s="59">
        <f t="shared" si="51"/>
        <v>0</v>
      </c>
      <c r="AH65" s="59">
        <f t="shared" si="51"/>
        <v>0</v>
      </c>
      <c r="AI65" s="59">
        <f t="shared" si="51"/>
        <v>0</v>
      </c>
      <c r="AJ65" s="59">
        <f t="shared" si="51"/>
        <v>0</v>
      </c>
      <c r="AK65" s="59">
        <f t="shared" si="51"/>
        <v>0</v>
      </c>
      <c r="AL65" s="59">
        <f t="shared" si="51"/>
        <v>0</v>
      </c>
      <c r="AM65" s="52">
        <f t="shared" si="46"/>
        <v>0</v>
      </c>
      <c r="AO65" s="168"/>
    </row>
    <row r="66" spans="1:41" ht="15.75" customHeight="1" thickBot="1" x14ac:dyDescent="0.35">
      <c r="A66" s="446"/>
      <c r="B66" s="138"/>
      <c r="C66" s="138"/>
      <c r="D66" s="138"/>
      <c r="E66" s="138"/>
      <c r="F66" s="138"/>
      <c r="G66" s="388" t="s">
        <v>96</v>
      </c>
      <c r="H66" s="388"/>
      <c r="I66" s="388"/>
      <c r="J66" s="388"/>
      <c r="K66" s="388"/>
      <c r="L66" s="388"/>
      <c r="M66" s="388"/>
      <c r="N66" s="388"/>
      <c r="O66" s="388"/>
      <c r="P66" s="388"/>
      <c r="Q66" s="388"/>
      <c r="R66" s="388"/>
      <c r="S66" s="388"/>
      <c r="T66" s="424"/>
      <c r="U66" s="424"/>
      <c r="V66" s="424"/>
      <c r="W66" s="424"/>
      <c r="X66" s="425"/>
      <c r="Y66" s="199"/>
      <c r="Z66" s="51" t="str">
        <f t="shared" si="43"/>
        <v>Other payments</v>
      </c>
      <c r="AA66" s="59">
        <f t="shared" si="41"/>
        <v>0</v>
      </c>
      <c r="AB66" s="59">
        <f t="shared" ref="AB66:AL66" si="52">IF(AB$9&gt;0,$T76/$T$7,0)</f>
        <v>0</v>
      </c>
      <c r="AC66" s="59">
        <f t="shared" si="52"/>
        <v>0</v>
      </c>
      <c r="AD66" s="59">
        <f t="shared" si="52"/>
        <v>0</v>
      </c>
      <c r="AE66" s="59">
        <f t="shared" si="52"/>
        <v>0</v>
      </c>
      <c r="AF66" s="59">
        <f t="shared" si="52"/>
        <v>0</v>
      </c>
      <c r="AG66" s="59">
        <f t="shared" si="52"/>
        <v>0</v>
      </c>
      <c r="AH66" s="59">
        <f t="shared" si="52"/>
        <v>0</v>
      </c>
      <c r="AI66" s="59">
        <f t="shared" si="52"/>
        <v>0</v>
      </c>
      <c r="AJ66" s="59">
        <f t="shared" si="52"/>
        <v>0</v>
      </c>
      <c r="AK66" s="59">
        <f t="shared" si="52"/>
        <v>0</v>
      </c>
      <c r="AL66" s="59">
        <f t="shared" si="52"/>
        <v>0</v>
      </c>
      <c r="AM66" s="52">
        <f t="shared" si="46"/>
        <v>0</v>
      </c>
      <c r="AO66" s="168"/>
    </row>
    <row r="67" spans="1:41" ht="15.75" customHeight="1" x14ac:dyDescent="0.3">
      <c r="A67" s="450" t="s">
        <v>178</v>
      </c>
      <c r="B67" s="137"/>
      <c r="C67" s="137"/>
      <c r="D67" s="137"/>
      <c r="E67" s="407" t="s">
        <v>72</v>
      </c>
      <c r="F67" s="407"/>
      <c r="G67" s="407"/>
      <c r="H67" s="407"/>
      <c r="I67" s="407"/>
      <c r="J67" s="407"/>
      <c r="K67" s="407"/>
      <c r="L67" s="407"/>
      <c r="M67" s="407"/>
      <c r="N67" s="407"/>
      <c r="O67" s="407"/>
      <c r="P67" s="407"/>
      <c r="Q67" s="407"/>
      <c r="R67" s="407"/>
      <c r="S67" s="407"/>
      <c r="T67" s="453"/>
      <c r="U67" s="453"/>
      <c r="V67" s="453"/>
      <c r="W67" s="453"/>
      <c r="X67" s="454"/>
      <c r="Y67" s="162"/>
      <c r="Z67" s="51" t="str">
        <f t="shared" si="43"/>
        <v>Other payments</v>
      </c>
      <c r="AA67" s="59">
        <f t="shared" si="41"/>
        <v>0</v>
      </c>
      <c r="AB67" s="59">
        <f t="shared" ref="AB67:AL67" si="53">IF(AB$9&gt;0,$T77/$T$7,0)</f>
        <v>0</v>
      </c>
      <c r="AC67" s="59">
        <f t="shared" si="53"/>
        <v>0</v>
      </c>
      <c r="AD67" s="59">
        <f t="shared" si="53"/>
        <v>0</v>
      </c>
      <c r="AE67" s="59">
        <f t="shared" si="53"/>
        <v>0</v>
      </c>
      <c r="AF67" s="59">
        <f t="shared" si="53"/>
        <v>0</v>
      </c>
      <c r="AG67" s="59">
        <f t="shared" si="53"/>
        <v>0</v>
      </c>
      <c r="AH67" s="59">
        <f t="shared" si="53"/>
        <v>0</v>
      </c>
      <c r="AI67" s="59">
        <f t="shared" si="53"/>
        <v>0</v>
      </c>
      <c r="AJ67" s="59">
        <f t="shared" si="53"/>
        <v>0</v>
      </c>
      <c r="AK67" s="59">
        <f t="shared" si="53"/>
        <v>0</v>
      </c>
      <c r="AL67" s="59">
        <f t="shared" si="53"/>
        <v>0</v>
      </c>
      <c r="AM67" s="52">
        <f t="shared" si="46"/>
        <v>0</v>
      </c>
      <c r="AO67" s="168"/>
    </row>
    <row r="68" spans="1:41" ht="15.75" customHeight="1" x14ac:dyDescent="0.3">
      <c r="A68" s="451"/>
      <c r="B68" s="44"/>
      <c r="C68" s="44"/>
      <c r="D68" s="44"/>
      <c r="E68" s="44"/>
      <c r="F68" s="44"/>
      <c r="G68" s="372" t="s">
        <v>66</v>
      </c>
      <c r="H68" s="372"/>
      <c r="I68" s="372"/>
      <c r="J68" s="372"/>
      <c r="K68" s="372"/>
      <c r="L68" s="372"/>
      <c r="M68" s="372"/>
      <c r="N68" s="372"/>
      <c r="O68" s="372"/>
      <c r="P68" s="372"/>
      <c r="Q68" s="372"/>
      <c r="R68" s="372"/>
      <c r="S68" s="372"/>
      <c r="T68" s="413"/>
      <c r="U68" s="413"/>
      <c r="V68" s="413"/>
      <c r="W68" s="413"/>
      <c r="X68" s="414"/>
      <c r="Y68" s="199"/>
      <c r="Z68" s="51" t="str">
        <f t="shared" si="43"/>
        <v>Other payments</v>
      </c>
      <c r="AA68" s="59">
        <f t="shared" si="41"/>
        <v>0</v>
      </c>
      <c r="AB68" s="59">
        <f t="shared" ref="AB68:AL68" si="54">IF(AB$9&gt;0,$T78/$T$7,0)</f>
        <v>0</v>
      </c>
      <c r="AC68" s="59">
        <f t="shared" si="54"/>
        <v>0</v>
      </c>
      <c r="AD68" s="59">
        <f t="shared" si="54"/>
        <v>0</v>
      </c>
      <c r="AE68" s="59">
        <f t="shared" si="54"/>
        <v>0</v>
      </c>
      <c r="AF68" s="59">
        <f t="shared" si="54"/>
        <v>0</v>
      </c>
      <c r="AG68" s="59">
        <f t="shared" si="54"/>
        <v>0</v>
      </c>
      <c r="AH68" s="59">
        <f t="shared" si="54"/>
        <v>0</v>
      </c>
      <c r="AI68" s="59">
        <f t="shared" si="54"/>
        <v>0</v>
      </c>
      <c r="AJ68" s="59">
        <f t="shared" si="54"/>
        <v>0</v>
      </c>
      <c r="AK68" s="59">
        <f t="shared" si="54"/>
        <v>0</v>
      </c>
      <c r="AL68" s="59">
        <f t="shared" si="54"/>
        <v>0</v>
      </c>
      <c r="AM68" s="52">
        <f t="shared" si="46"/>
        <v>0</v>
      </c>
      <c r="AO68" s="168"/>
    </row>
    <row r="69" spans="1:41" ht="15.75" customHeight="1" x14ac:dyDescent="0.3">
      <c r="A69" s="451"/>
      <c r="B69" s="44"/>
      <c r="C69" s="44"/>
      <c r="D69" s="44"/>
      <c r="E69" s="44"/>
      <c r="F69" s="44"/>
      <c r="G69" s="372" t="s">
        <v>67</v>
      </c>
      <c r="H69" s="372"/>
      <c r="I69" s="372"/>
      <c r="J69" s="372"/>
      <c r="K69" s="372"/>
      <c r="L69" s="372"/>
      <c r="M69" s="372"/>
      <c r="N69" s="372"/>
      <c r="O69" s="372"/>
      <c r="P69" s="372"/>
      <c r="Q69" s="372"/>
      <c r="R69" s="372"/>
      <c r="S69" s="372"/>
      <c r="T69" s="413"/>
      <c r="U69" s="413"/>
      <c r="V69" s="413"/>
      <c r="W69" s="413"/>
      <c r="X69" s="414"/>
      <c r="Y69" s="199"/>
      <c r="Z69" s="61" t="s">
        <v>74</v>
      </c>
      <c r="AA69" s="48"/>
      <c r="AB69" s="48"/>
      <c r="AC69" s="48"/>
      <c r="AD69" s="48"/>
      <c r="AE69" s="48"/>
      <c r="AF69" s="48"/>
      <c r="AG69" s="48"/>
      <c r="AH69" s="48"/>
      <c r="AI69" s="48"/>
      <c r="AJ69" s="48"/>
      <c r="AK69" s="48"/>
      <c r="AL69" s="48"/>
      <c r="AM69" s="52"/>
      <c r="AO69" s="168" t="e">
        <f>AM59/AM$9</f>
        <v>#DIV/0!</v>
      </c>
    </row>
    <row r="70" spans="1:41" ht="15.75" customHeight="1" x14ac:dyDescent="0.3">
      <c r="A70" s="451"/>
      <c r="B70" s="44"/>
      <c r="C70" s="44"/>
      <c r="D70" s="44"/>
      <c r="E70" s="44"/>
      <c r="F70" s="44"/>
      <c r="G70" s="372" t="s">
        <v>44</v>
      </c>
      <c r="H70" s="372"/>
      <c r="I70" s="372"/>
      <c r="J70" s="372"/>
      <c r="K70" s="372"/>
      <c r="L70" s="372"/>
      <c r="M70" s="372"/>
      <c r="N70" s="372"/>
      <c r="O70" s="372"/>
      <c r="P70" s="372"/>
      <c r="Q70" s="372"/>
      <c r="R70" s="372"/>
      <c r="S70" s="372"/>
      <c r="T70" s="413"/>
      <c r="U70" s="413"/>
      <c r="V70" s="413"/>
      <c r="W70" s="413"/>
      <c r="X70" s="414"/>
      <c r="Y70" s="199"/>
      <c r="Z70" s="51" t="str">
        <f>G89</f>
        <v>Tow Vehicle Maintence</v>
      </c>
      <c r="AA70" s="59">
        <f>IF(AA$9&gt;0,AA$9*$T89,0)</f>
        <v>0</v>
      </c>
      <c r="AB70" s="59">
        <f t="shared" ref="AB70:AL70" si="55">IF(AB$9&gt;0,AB$9*$T89,0)</f>
        <v>0</v>
      </c>
      <c r="AC70" s="59">
        <f t="shared" si="55"/>
        <v>0</v>
      </c>
      <c r="AD70" s="59">
        <f t="shared" si="55"/>
        <v>0</v>
      </c>
      <c r="AE70" s="59">
        <f t="shared" si="55"/>
        <v>0</v>
      </c>
      <c r="AF70" s="59">
        <f t="shared" si="55"/>
        <v>0</v>
      </c>
      <c r="AG70" s="59">
        <f t="shared" si="55"/>
        <v>0</v>
      </c>
      <c r="AH70" s="59">
        <f t="shared" si="55"/>
        <v>0</v>
      </c>
      <c r="AI70" s="59">
        <f t="shared" si="55"/>
        <v>0</v>
      </c>
      <c r="AJ70" s="59">
        <f t="shared" si="55"/>
        <v>0</v>
      </c>
      <c r="AK70" s="59">
        <f t="shared" si="55"/>
        <v>0</v>
      </c>
      <c r="AL70" s="59">
        <f t="shared" si="55"/>
        <v>0</v>
      </c>
      <c r="AM70" s="52">
        <f>SUM(AA70:AL70)</f>
        <v>0</v>
      </c>
      <c r="AO70" s="168" t="e">
        <f>AM60/AM$9</f>
        <v>#DIV/0!</v>
      </c>
    </row>
    <row r="71" spans="1:41" ht="15.75" customHeight="1" x14ac:dyDescent="0.3">
      <c r="A71" s="451"/>
      <c r="B71" s="44"/>
      <c r="C71" s="44"/>
      <c r="D71" s="44"/>
      <c r="E71" s="44"/>
      <c r="F71" s="44"/>
      <c r="G71" s="372" t="s">
        <v>42</v>
      </c>
      <c r="H71" s="372"/>
      <c r="I71" s="372"/>
      <c r="J71" s="372"/>
      <c r="K71" s="372"/>
      <c r="L71" s="372"/>
      <c r="M71" s="372"/>
      <c r="N71" s="372"/>
      <c r="O71" s="372"/>
      <c r="P71" s="372"/>
      <c r="Q71" s="372"/>
      <c r="R71" s="372"/>
      <c r="S71" s="372"/>
      <c r="T71" s="413"/>
      <c r="U71" s="413"/>
      <c r="V71" s="413"/>
      <c r="W71" s="413"/>
      <c r="X71" s="414"/>
      <c r="Y71" s="199"/>
      <c r="Z71" s="51" t="str">
        <f t="shared" ref="Z71:Z72" si="56">G90</f>
        <v>Trailer Maintenance</v>
      </c>
      <c r="AA71" s="59">
        <f t="shared" ref="AA71:AL72" si="57">IF(AA$9&gt;0,AA$9*$T90,0)</f>
        <v>0</v>
      </c>
      <c r="AB71" s="59">
        <f t="shared" si="57"/>
        <v>0</v>
      </c>
      <c r="AC71" s="59">
        <f t="shared" si="57"/>
        <v>0</v>
      </c>
      <c r="AD71" s="59">
        <f t="shared" si="57"/>
        <v>0</v>
      </c>
      <c r="AE71" s="59">
        <f t="shared" si="57"/>
        <v>0</v>
      </c>
      <c r="AF71" s="59">
        <f t="shared" si="57"/>
        <v>0</v>
      </c>
      <c r="AG71" s="59">
        <f t="shared" si="57"/>
        <v>0</v>
      </c>
      <c r="AH71" s="59">
        <f t="shared" si="57"/>
        <v>0</v>
      </c>
      <c r="AI71" s="59">
        <f t="shared" si="57"/>
        <v>0</v>
      </c>
      <c r="AJ71" s="59">
        <f t="shared" si="57"/>
        <v>0</v>
      </c>
      <c r="AK71" s="59">
        <f t="shared" si="57"/>
        <v>0</v>
      </c>
      <c r="AL71" s="59">
        <f t="shared" si="57"/>
        <v>0</v>
      </c>
      <c r="AM71" s="52">
        <f t="shared" ref="AM71:AM72" si="58">SUM(AA71:AL71)</f>
        <v>0</v>
      </c>
      <c r="AO71" s="168" t="e">
        <f>AM61/AM$9</f>
        <v>#DIV/0!</v>
      </c>
    </row>
    <row r="72" spans="1:41" ht="16.5" customHeight="1" x14ac:dyDescent="0.3">
      <c r="A72" s="451"/>
      <c r="B72" s="44"/>
      <c r="C72" s="44"/>
      <c r="D72" s="44"/>
      <c r="E72" s="44"/>
      <c r="F72" s="44"/>
      <c r="G72" s="372" t="s">
        <v>73</v>
      </c>
      <c r="H72" s="372"/>
      <c r="I72" s="372"/>
      <c r="J72" s="372"/>
      <c r="K72" s="372"/>
      <c r="L72" s="372"/>
      <c r="M72" s="372"/>
      <c r="N72" s="372"/>
      <c r="O72" s="372"/>
      <c r="P72" s="372"/>
      <c r="Q72" s="372"/>
      <c r="R72" s="372"/>
      <c r="S72" s="372"/>
      <c r="T72" s="413"/>
      <c r="U72" s="413"/>
      <c r="V72" s="413"/>
      <c r="W72" s="413"/>
      <c r="X72" s="414"/>
      <c r="Y72" s="199"/>
      <c r="Z72" s="51" t="str">
        <f t="shared" si="56"/>
        <v>Equipment Repair &amp; Maintenance</v>
      </c>
      <c r="AA72" s="59">
        <f t="shared" si="57"/>
        <v>0</v>
      </c>
      <c r="AB72" s="59">
        <f t="shared" si="57"/>
        <v>0</v>
      </c>
      <c r="AC72" s="59">
        <f t="shared" si="57"/>
        <v>0</v>
      </c>
      <c r="AD72" s="59">
        <f t="shared" si="57"/>
        <v>0</v>
      </c>
      <c r="AE72" s="59">
        <f t="shared" si="57"/>
        <v>0</v>
      </c>
      <c r="AF72" s="59">
        <f t="shared" si="57"/>
        <v>0</v>
      </c>
      <c r="AG72" s="59">
        <f t="shared" si="57"/>
        <v>0</v>
      </c>
      <c r="AH72" s="59">
        <f t="shared" si="57"/>
        <v>0</v>
      </c>
      <c r="AI72" s="59">
        <f t="shared" si="57"/>
        <v>0</v>
      </c>
      <c r="AJ72" s="59">
        <f t="shared" si="57"/>
        <v>0</v>
      </c>
      <c r="AK72" s="59">
        <f t="shared" si="57"/>
        <v>0</v>
      </c>
      <c r="AL72" s="59">
        <f t="shared" si="57"/>
        <v>0</v>
      </c>
      <c r="AM72" s="52">
        <f t="shared" si="58"/>
        <v>0</v>
      </c>
      <c r="AO72" s="168" t="e">
        <f>AM62/AM$9</f>
        <v>#DIV/0!</v>
      </c>
    </row>
    <row r="73" spans="1:41" x14ac:dyDescent="0.3">
      <c r="A73" s="451"/>
      <c r="B73" s="44"/>
      <c r="C73" s="44"/>
      <c r="D73" s="44"/>
      <c r="E73" s="44"/>
      <c r="F73" s="44"/>
      <c r="G73" s="372" t="s">
        <v>179</v>
      </c>
      <c r="H73" s="372"/>
      <c r="I73" s="372"/>
      <c r="J73" s="372"/>
      <c r="K73" s="372"/>
      <c r="L73" s="372"/>
      <c r="M73" s="372"/>
      <c r="N73" s="372"/>
      <c r="O73" s="372"/>
      <c r="P73" s="372"/>
      <c r="Q73" s="372"/>
      <c r="R73" s="372"/>
      <c r="S73" s="372"/>
      <c r="T73" s="413"/>
      <c r="U73" s="413"/>
      <c r="V73" s="413"/>
      <c r="W73" s="413"/>
      <c r="X73" s="414"/>
      <c r="Y73" s="199"/>
      <c r="Z73" s="61" t="s">
        <v>78</v>
      </c>
      <c r="AA73" s="48"/>
      <c r="AB73" s="48"/>
      <c r="AC73" s="48"/>
      <c r="AD73" s="48"/>
      <c r="AE73" s="48"/>
      <c r="AF73" s="48"/>
      <c r="AG73" s="48"/>
      <c r="AH73" s="48"/>
      <c r="AI73" s="48"/>
      <c r="AJ73" s="48"/>
      <c r="AK73" s="48"/>
      <c r="AL73" s="48"/>
      <c r="AM73" s="52"/>
      <c r="AO73" s="168" t="e">
        <f t="shared" ref="AO73:AO84" si="59">AM69/AM$9</f>
        <v>#DIV/0!</v>
      </c>
    </row>
    <row r="74" spans="1:41" x14ac:dyDescent="0.3">
      <c r="A74" s="451"/>
      <c r="B74" s="44"/>
      <c r="C74" s="44"/>
      <c r="D74" s="44"/>
      <c r="E74" s="44"/>
      <c r="F74" s="44"/>
      <c r="G74" s="372" t="s">
        <v>180</v>
      </c>
      <c r="H74" s="372"/>
      <c r="I74" s="372"/>
      <c r="J74" s="372"/>
      <c r="K74" s="372"/>
      <c r="L74" s="372"/>
      <c r="M74" s="372"/>
      <c r="N74" s="372"/>
      <c r="O74" s="372"/>
      <c r="P74" s="372"/>
      <c r="Q74" s="372"/>
      <c r="R74" s="372"/>
      <c r="S74" s="372"/>
      <c r="T74" s="413"/>
      <c r="U74" s="413"/>
      <c r="V74" s="413"/>
      <c r="W74" s="413"/>
      <c r="X74" s="414"/>
      <c r="Y74" s="199"/>
      <c r="Z74" s="51" t="str">
        <f>G93</f>
        <v>Cleaning Supplies</v>
      </c>
      <c r="AA74" s="59">
        <f t="shared" ref="AA74:AL78" si="60">IF(AA$9&gt;0,AA$9*$T93,0)</f>
        <v>0</v>
      </c>
      <c r="AB74" s="59">
        <f t="shared" si="60"/>
        <v>0</v>
      </c>
      <c r="AC74" s="59">
        <f t="shared" si="60"/>
        <v>0</v>
      </c>
      <c r="AD74" s="59">
        <f t="shared" si="60"/>
        <v>0</v>
      </c>
      <c r="AE74" s="59">
        <f t="shared" si="60"/>
        <v>0</v>
      </c>
      <c r="AF74" s="59">
        <f t="shared" si="60"/>
        <v>0</v>
      </c>
      <c r="AG74" s="59">
        <f t="shared" si="60"/>
        <v>0</v>
      </c>
      <c r="AH74" s="59">
        <f t="shared" si="60"/>
        <v>0</v>
      </c>
      <c r="AI74" s="59">
        <f t="shared" si="60"/>
        <v>0</v>
      </c>
      <c r="AJ74" s="59">
        <f t="shared" si="60"/>
        <v>0</v>
      </c>
      <c r="AK74" s="59">
        <f t="shared" si="60"/>
        <v>0</v>
      </c>
      <c r="AL74" s="59">
        <f t="shared" si="60"/>
        <v>0</v>
      </c>
      <c r="AM74" s="52">
        <f>SUM(AA74:AL74)</f>
        <v>0</v>
      </c>
      <c r="AO74" s="168" t="e">
        <f t="shared" si="59"/>
        <v>#DIV/0!</v>
      </c>
    </row>
    <row r="75" spans="1:41" x14ac:dyDescent="0.3">
      <c r="A75" s="451"/>
      <c r="B75" s="44"/>
      <c r="C75" s="44"/>
      <c r="D75" s="44"/>
      <c r="E75" s="44"/>
      <c r="F75" s="44"/>
      <c r="G75" s="372" t="s">
        <v>81</v>
      </c>
      <c r="H75" s="372"/>
      <c r="I75" s="372"/>
      <c r="J75" s="372"/>
      <c r="K75" s="372"/>
      <c r="L75" s="372"/>
      <c r="M75" s="372"/>
      <c r="N75" s="372"/>
      <c r="O75" s="372"/>
      <c r="P75" s="372"/>
      <c r="Q75" s="372"/>
      <c r="R75" s="372"/>
      <c r="S75" s="372"/>
      <c r="T75" s="413"/>
      <c r="U75" s="413"/>
      <c r="V75" s="413"/>
      <c r="W75" s="413"/>
      <c r="X75" s="414"/>
      <c r="Y75" s="199"/>
      <c r="Z75" s="51" t="str">
        <f t="shared" ref="Z75:Z78" si="61">G94</f>
        <v>Office Supplies</v>
      </c>
      <c r="AA75" s="59">
        <f t="shared" si="60"/>
        <v>0</v>
      </c>
      <c r="AB75" s="59">
        <f t="shared" si="60"/>
        <v>0</v>
      </c>
      <c r="AC75" s="59">
        <f t="shared" si="60"/>
        <v>0</v>
      </c>
      <c r="AD75" s="59">
        <f t="shared" si="60"/>
        <v>0</v>
      </c>
      <c r="AE75" s="59">
        <f t="shared" si="60"/>
        <v>0</v>
      </c>
      <c r="AF75" s="59">
        <f t="shared" si="60"/>
        <v>0</v>
      </c>
      <c r="AG75" s="59">
        <f t="shared" si="60"/>
        <v>0</v>
      </c>
      <c r="AH75" s="59">
        <f t="shared" si="60"/>
        <v>0</v>
      </c>
      <c r="AI75" s="59">
        <f t="shared" si="60"/>
        <v>0</v>
      </c>
      <c r="AJ75" s="59">
        <f t="shared" si="60"/>
        <v>0</v>
      </c>
      <c r="AK75" s="59">
        <f t="shared" si="60"/>
        <v>0</v>
      </c>
      <c r="AL75" s="59">
        <f t="shared" si="60"/>
        <v>0</v>
      </c>
      <c r="AM75" s="52">
        <f t="shared" ref="AM75:AM78" si="62">SUM(AA75:AL75)</f>
        <v>0</v>
      </c>
      <c r="AO75" s="168" t="e">
        <f t="shared" si="59"/>
        <v>#DIV/0!</v>
      </c>
    </row>
    <row r="76" spans="1:41" x14ac:dyDescent="0.3">
      <c r="A76" s="451"/>
      <c r="B76" s="44"/>
      <c r="C76" s="44"/>
      <c r="D76" s="44"/>
      <c r="E76" s="44"/>
      <c r="F76" s="44"/>
      <c r="G76" s="372" t="s">
        <v>181</v>
      </c>
      <c r="H76" s="372"/>
      <c r="I76" s="372"/>
      <c r="J76" s="372"/>
      <c r="K76" s="372"/>
      <c r="L76" s="372"/>
      <c r="M76" s="372"/>
      <c r="N76" s="372"/>
      <c r="O76" s="372"/>
      <c r="P76" s="372"/>
      <c r="Q76" s="372"/>
      <c r="R76" s="372"/>
      <c r="S76" s="372"/>
      <c r="T76" s="413"/>
      <c r="U76" s="413"/>
      <c r="V76" s="413"/>
      <c r="W76" s="413"/>
      <c r="X76" s="414"/>
      <c r="Y76" s="199"/>
      <c r="Z76" s="51" t="str">
        <f t="shared" si="61"/>
        <v>Other Variable budget</v>
      </c>
      <c r="AA76" s="59">
        <f t="shared" si="60"/>
        <v>0</v>
      </c>
      <c r="AB76" s="59">
        <f t="shared" si="60"/>
        <v>0</v>
      </c>
      <c r="AC76" s="59">
        <f t="shared" si="60"/>
        <v>0</v>
      </c>
      <c r="AD76" s="59">
        <f t="shared" si="60"/>
        <v>0</v>
      </c>
      <c r="AE76" s="59">
        <f t="shared" si="60"/>
        <v>0</v>
      </c>
      <c r="AF76" s="59">
        <f t="shared" si="60"/>
        <v>0</v>
      </c>
      <c r="AG76" s="59">
        <f t="shared" si="60"/>
        <v>0</v>
      </c>
      <c r="AH76" s="59">
        <f t="shared" si="60"/>
        <v>0</v>
      </c>
      <c r="AI76" s="59">
        <f t="shared" si="60"/>
        <v>0</v>
      </c>
      <c r="AJ76" s="59">
        <f t="shared" si="60"/>
        <v>0</v>
      </c>
      <c r="AK76" s="59">
        <f t="shared" si="60"/>
        <v>0</v>
      </c>
      <c r="AL76" s="59">
        <f t="shared" si="60"/>
        <v>0</v>
      </c>
      <c r="AM76" s="52">
        <f t="shared" si="62"/>
        <v>0</v>
      </c>
      <c r="AO76" s="168" t="e">
        <f t="shared" si="59"/>
        <v>#DIV/0!</v>
      </c>
    </row>
    <row r="77" spans="1:41" x14ac:dyDescent="0.3">
      <c r="A77" s="451"/>
      <c r="B77" s="44"/>
      <c r="C77" s="44"/>
      <c r="D77" s="44"/>
      <c r="E77" s="44"/>
      <c r="F77" s="44"/>
      <c r="G77" s="372" t="s">
        <v>181</v>
      </c>
      <c r="H77" s="372"/>
      <c r="I77" s="372"/>
      <c r="J77" s="372"/>
      <c r="K77" s="372"/>
      <c r="L77" s="372"/>
      <c r="M77" s="372"/>
      <c r="N77" s="372"/>
      <c r="O77" s="372"/>
      <c r="P77" s="372"/>
      <c r="Q77" s="372"/>
      <c r="R77" s="372"/>
      <c r="S77" s="372"/>
      <c r="T77" s="413"/>
      <c r="U77" s="413"/>
      <c r="V77" s="413"/>
      <c r="W77" s="413"/>
      <c r="X77" s="414"/>
      <c r="Y77" s="199"/>
      <c r="Z77" s="51" t="str">
        <f t="shared" si="61"/>
        <v>Other Variable budget</v>
      </c>
      <c r="AA77" s="59">
        <f t="shared" si="60"/>
        <v>0</v>
      </c>
      <c r="AB77" s="59">
        <f t="shared" si="60"/>
        <v>0</v>
      </c>
      <c r="AC77" s="59">
        <f t="shared" si="60"/>
        <v>0</v>
      </c>
      <c r="AD77" s="59">
        <f t="shared" si="60"/>
        <v>0</v>
      </c>
      <c r="AE77" s="59">
        <f t="shared" si="60"/>
        <v>0</v>
      </c>
      <c r="AF77" s="59">
        <f t="shared" si="60"/>
        <v>0</v>
      </c>
      <c r="AG77" s="59">
        <f t="shared" si="60"/>
        <v>0</v>
      </c>
      <c r="AH77" s="59">
        <f t="shared" si="60"/>
        <v>0</v>
      </c>
      <c r="AI77" s="59">
        <f t="shared" si="60"/>
        <v>0</v>
      </c>
      <c r="AJ77" s="59">
        <f t="shared" si="60"/>
        <v>0</v>
      </c>
      <c r="AK77" s="59">
        <f t="shared" si="60"/>
        <v>0</v>
      </c>
      <c r="AL77" s="59">
        <f t="shared" si="60"/>
        <v>0</v>
      </c>
      <c r="AM77" s="52">
        <f t="shared" si="62"/>
        <v>0</v>
      </c>
      <c r="AO77" s="168" t="e">
        <f t="shared" si="59"/>
        <v>#DIV/0!</v>
      </c>
    </row>
    <row r="78" spans="1:41" ht="16.2" thickBot="1" x14ac:dyDescent="0.35">
      <c r="A78" s="452"/>
      <c r="B78" s="138"/>
      <c r="C78" s="138"/>
      <c r="D78" s="138"/>
      <c r="E78" s="138"/>
      <c r="F78" s="138"/>
      <c r="G78" s="388" t="s">
        <v>181</v>
      </c>
      <c r="H78" s="388"/>
      <c r="I78" s="388"/>
      <c r="J78" s="388"/>
      <c r="K78" s="388"/>
      <c r="L78" s="388"/>
      <c r="M78" s="388"/>
      <c r="N78" s="388"/>
      <c r="O78" s="388"/>
      <c r="P78" s="388"/>
      <c r="Q78" s="388"/>
      <c r="R78" s="388"/>
      <c r="S78" s="388"/>
      <c r="T78" s="424"/>
      <c r="U78" s="424"/>
      <c r="V78" s="424"/>
      <c r="W78" s="424"/>
      <c r="X78" s="425"/>
      <c r="Y78" s="199"/>
      <c r="Z78" s="51" t="str">
        <f t="shared" si="61"/>
        <v>Other Variable budget</v>
      </c>
      <c r="AA78" s="59">
        <f t="shared" si="60"/>
        <v>0</v>
      </c>
      <c r="AB78" s="59">
        <f t="shared" si="60"/>
        <v>0</v>
      </c>
      <c r="AC78" s="59">
        <f t="shared" si="60"/>
        <v>0</v>
      </c>
      <c r="AD78" s="59">
        <f t="shared" si="60"/>
        <v>0</v>
      </c>
      <c r="AE78" s="59">
        <f t="shared" si="60"/>
        <v>0</v>
      </c>
      <c r="AF78" s="59">
        <f t="shared" si="60"/>
        <v>0</v>
      </c>
      <c r="AG78" s="59">
        <f t="shared" si="60"/>
        <v>0</v>
      </c>
      <c r="AH78" s="59">
        <f t="shared" si="60"/>
        <v>0</v>
      </c>
      <c r="AI78" s="59">
        <f t="shared" si="60"/>
        <v>0</v>
      </c>
      <c r="AJ78" s="59">
        <f t="shared" si="60"/>
        <v>0</v>
      </c>
      <c r="AK78" s="59">
        <f t="shared" si="60"/>
        <v>0</v>
      </c>
      <c r="AL78" s="59">
        <f t="shared" si="60"/>
        <v>0</v>
      </c>
      <c r="AM78" s="52">
        <f t="shared" si="62"/>
        <v>0</v>
      </c>
      <c r="AO78" s="168" t="e">
        <f t="shared" si="59"/>
        <v>#DIV/0!</v>
      </c>
    </row>
    <row r="79" spans="1:41" x14ac:dyDescent="0.3">
      <c r="A79" s="44"/>
      <c r="B79" s="44"/>
      <c r="C79" s="44"/>
      <c r="D79" s="44"/>
      <c r="E79" s="44"/>
      <c r="F79" s="44"/>
      <c r="G79" s="142"/>
      <c r="H79" s="142"/>
      <c r="I79" s="142"/>
      <c r="J79" s="142"/>
      <c r="K79" s="142"/>
      <c r="L79" s="142"/>
      <c r="M79" s="142"/>
      <c r="N79" s="142"/>
      <c r="O79" s="142"/>
      <c r="P79" s="142"/>
      <c r="Q79" s="142"/>
      <c r="R79" s="142"/>
      <c r="S79" s="142"/>
      <c r="T79" s="355"/>
      <c r="U79" s="355"/>
      <c r="V79" s="355"/>
      <c r="W79" s="355"/>
      <c r="X79" s="355"/>
      <c r="Y79" s="128"/>
      <c r="Z79" s="61" t="s">
        <v>206</v>
      </c>
      <c r="AA79" s="59"/>
      <c r="AB79" s="59"/>
      <c r="AC79" s="59"/>
      <c r="AD79" s="59"/>
      <c r="AE79" s="59"/>
      <c r="AF79" s="59"/>
      <c r="AG79" s="59"/>
      <c r="AH79" s="59"/>
      <c r="AI79" s="59"/>
      <c r="AJ79" s="59"/>
      <c r="AK79" s="59"/>
      <c r="AL79" s="59"/>
      <c r="AM79" s="52"/>
      <c r="AO79" s="168" t="e">
        <f t="shared" si="59"/>
        <v>#DIV/0!</v>
      </c>
    </row>
    <row r="80" spans="1:41" x14ac:dyDescent="0.3">
      <c r="A80" s="44"/>
      <c r="B80" s="44"/>
      <c r="C80" s="44"/>
      <c r="D80" s="44"/>
      <c r="E80" s="44"/>
      <c r="F80" s="44"/>
      <c r="G80" s="426" t="s">
        <v>182</v>
      </c>
      <c r="H80" s="426"/>
      <c r="I80" s="426"/>
      <c r="J80" s="426"/>
      <c r="K80" s="426"/>
      <c r="L80" s="426"/>
      <c r="M80" s="426"/>
      <c r="N80" s="426"/>
      <c r="O80" s="426"/>
      <c r="P80" s="426"/>
      <c r="Q80" s="426"/>
      <c r="R80" s="426"/>
      <c r="S80" s="426"/>
      <c r="T80" s="429"/>
      <c r="U80" s="429"/>
      <c r="V80" s="429"/>
      <c r="W80" s="429"/>
      <c r="X80" s="429"/>
      <c r="Y80" s="144"/>
      <c r="Z80" s="51" t="s">
        <v>206</v>
      </c>
      <c r="AA80" s="59">
        <f>$T$98*AA$9</f>
        <v>0</v>
      </c>
      <c r="AB80" s="59">
        <f t="shared" ref="AB80:AM80" si="63">$T$98*AB$9</f>
        <v>0</v>
      </c>
      <c r="AC80" s="59">
        <f t="shared" si="63"/>
        <v>0</v>
      </c>
      <c r="AD80" s="59">
        <f t="shared" si="63"/>
        <v>0</v>
      </c>
      <c r="AE80" s="59">
        <f t="shared" si="63"/>
        <v>0</v>
      </c>
      <c r="AF80" s="59">
        <f t="shared" si="63"/>
        <v>0</v>
      </c>
      <c r="AG80" s="59">
        <f t="shared" si="63"/>
        <v>0</v>
      </c>
      <c r="AH80" s="59">
        <f t="shared" si="63"/>
        <v>0</v>
      </c>
      <c r="AI80" s="59">
        <f t="shared" si="63"/>
        <v>0</v>
      </c>
      <c r="AJ80" s="59">
        <f t="shared" si="63"/>
        <v>0</v>
      </c>
      <c r="AK80" s="59">
        <f t="shared" si="63"/>
        <v>0</v>
      </c>
      <c r="AL80" s="59">
        <f t="shared" si="63"/>
        <v>0</v>
      </c>
      <c r="AM80" s="55">
        <f t="shared" si="63"/>
        <v>0</v>
      </c>
      <c r="AO80" s="168" t="e">
        <f t="shared" si="59"/>
        <v>#DIV/0!</v>
      </c>
    </row>
    <row r="81" spans="1:41" x14ac:dyDescent="0.3">
      <c r="G81" s="143"/>
      <c r="H81" s="143"/>
      <c r="I81" s="143"/>
      <c r="J81" s="143"/>
      <c r="K81" s="143"/>
      <c r="L81" s="143"/>
      <c r="M81" s="143"/>
      <c r="N81" s="143"/>
      <c r="O81" s="143"/>
      <c r="P81" s="143"/>
      <c r="Q81" s="143"/>
      <c r="R81" s="143"/>
      <c r="S81" s="143"/>
      <c r="T81" s="354"/>
      <c r="U81" s="354"/>
      <c r="V81" s="354"/>
      <c r="W81" s="354"/>
      <c r="X81" s="354"/>
      <c r="Y81" s="144"/>
      <c r="Z81" s="71" t="s">
        <v>48</v>
      </c>
      <c r="AA81" s="72">
        <f>SUM(AA19:AA80)</f>
        <v>0</v>
      </c>
      <c r="AB81" s="72">
        <f t="shared" ref="AB81:AM81" si="64">SUM(AB19:AB80)</f>
        <v>0</v>
      </c>
      <c r="AC81" s="72">
        <f t="shared" si="64"/>
        <v>0</v>
      </c>
      <c r="AD81" s="72">
        <f t="shared" si="64"/>
        <v>0</v>
      </c>
      <c r="AE81" s="72">
        <f t="shared" si="64"/>
        <v>0</v>
      </c>
      <c r="AF81" s="72">
        <f t="shared" si="64"/>
        <v>0</v>
      </c>
      <c r="AG81" s="72">
        <f t="shared" si="64"/>
        <v>0</v>
      </c>
      <c r="AH81" s="72">
        <f t="shared" si="64"/>
        <v>0</v>
      </c>
      <c r="AI81" s="72">
        <f t="shared" si="64"/>
        <v>0</v>
      </c>
      <c r="AJ81" s="72">
        <f t="shared" si="64"/>
        <v>0</v>
      </c>
      <c r="AK81" s="72">
        <f t="shared" si="64"/>
        <v>0</v>
      </c>
      <c r="AL81" s="72">
        <f t="shared" si="64"/>
        <v>0</v>
      </c>
      <c r="AM81" s="73">
        <f t="shared" si="64"/>
        <v>0</v>
      </c>
      <c r="AO81" s="168" t="e">
        <f t="shared" si="59"/>
        <v>#DIV/0!</v>
      </c>
    </row>
    <row r="82" spans="1:41" ht="23.4" x14ac:dyDescent="0.3">
      <c r="A82" s="430" t="s">
        <v>197</v>
      </c>
      <c r="B82" s="430"/>
      <c r="C82" s="430"/>
      <c r="D82" s="430"/>
      <c r="E82" s="430"/>
      <c r="F82" s="430"/>
      <c r="G82" s="430"/>
      <c r="H82" s="430"/>
      <c r="I82" s="430"/>
      <c r="J82" s="430"/>
      <c r="K82" s="430"/>
      <c r="L82" s="430"/>
      <c r="M82" s="430"/>
      <c r="N82" s="430"/>
      <c r="O82" s="430"/>
      <c r="P82" s="430"/>
      <c r="Q82" s="430"/>
      <c r="R82" s="430"/>
      <c r="S82" s="430"/>
      <c r="T82" s="356"/>
      <c r="U82" s="356"/>
      <c r="V82" s="356"/>
      <c r="W82" s="356"/>
      <c r="X82" s="356"/>
      <c r="Y82" s="164"/>
      <c r="Z82" s="51"/>
      <c r="AA82" s="48"/>
      <c r="AB82" s="48"/>
      <c r="AC82" s="48"/>
      <c r="AD82" s="48"/>
      <c r="AE82" s="48"/>
      <c r="AF82" s="48"/>
      <c r="AG82" s="48"/>
      <c r="AH82" s="48"/>
      <c r="AI82" s="48"/>
      <c r="AJ82" s="48"/>
      <c r="AK82" s="48"/>
      <c r="AL82" s="48"/>
      <c r="AM82" s="52"/>
      <c r="AO82" s="168" t="e">
        <f t="shared" si="59"/>
        <v>#DIV/0!</v>
      </c>
    </row>
    <row r="83" spans="1:41" ht="24" thickBot="1" x14ac:dyDescent="0.35">
      <c r="A83" s="431"/>
      <c r="B83" s="431"/>
      <c r="C83" s="431"/>
      <c r="D83" s="431"/>
      <c r="E83" s="431"/>
      <c r="F83" s="431"/>
      <c r="G83" s="431"/>
      <c r="H83" s="431"/>
      <c r="I83" s="431"/>
      <c r="J83" s="431"/>
      <c r="K83" s="431"/>
      <c r="L83" s="431"/>
      <c r="M83" s="431"/>
      <c r="N83" s="431"/>
      <c r="O83" s="431"/>
      <c r="P83" s="431"/>
      <c r="Q83" s="431"/>
      <c r="R83" s="431"/>
      <c r="S83" s="431"/>
      <c r="T83" s="357"/>
      <c r="U83" s="357"/>
      <c r="V83" s="357"/>
      <c r="W83" s="357"/>
      <c r="X83" s="357"/>
      <c r="Y83" s="164"/>
      <c r="Z83" s="68" t="s">
        <v>49</v>
      </c>
      <c r="AA83" s="69" t="e">
        <f t="shared" ref="AA83:AL83" si="65">AA16-AA81</f>
        <v>#REF!</v>
      </c>
      <c r="AB83" s="69" t="e">
        <f t="shared" si="65"/>
        <v>#REF!</v>
      </c>
      <c r="AC83" s="69" t="e">
        <f t="shared" si="65"/>
        <v>#REF!</v>
      </c>
      <c r="AD83" s="69" t="e">
        <f t="shared" si="65"/>
        <v>#REF!</v>
      </c>
      <c r="AE83" s="69" t="e">
        <f t="shared" si="65"/>
        <v>#REF!</v>
      </c>
      <c r="AF83" s="69" t="e">
        <f t="shared" si="65"/>
        <v>#REF!</v>
      </c>
      <c r="AG83" s="69" t="e">
        <f t="shared" si="65"/>
        <v>#REF!</v>
      </c>
      <c r="AH83" s="69" t="e">
        <f t="shared" si="65"/>
        <v>#REF!</v>
      </c>
      <c r="AI83" s="69" t="e">
        <f t="shared" si="65"/>
        <v>#REF!</v>
      </c>
      <c r="AJ83" s="69" t="e">
        <f t="shared" si="65"/>
        <v>#REF!</v>
      </c>
      <c r="AK83" s="69" t="e">
        <f t="shared" si="65"/>
        <v>#REF!</v>
      </c>
      <c r="AL83" s="69" t="e">
        <f t="shared" si="65"/>
        <v>#REF!</v>
      </c>
      <c r="AM83" s="70" t="e">
        <f t="shared" ref="AM83" si="66">SUM(AA83:AL83)</f>
        <v>#REF!</v>
      </c>
      <c r="AO83" s="168" t="e">
        <f t="shared" si="59"/>
        <v>#DIV/0!</v>
      </c>
    </row>
    <row r="84" spans="1:41" ht="24" thickBot="1" x14ac:dyDescent="0.35">
      <c r="A84" s="145" t="s">
        <v>183</v>
      </c>
      <c r="B84" s="146"/>
      <c r="C84" s="146"/>
      <c r="D84" s="146"/>
      <c r="E84" s="458" t="s">
        <v>184</v>
      </c>
      <c r="F84" s="458"/>
      <c r="G84" s="458"/>
      <c r="H84" s="458"/>
      <c r="I84" s="458"/>
      <c r="J84" s="458"/>
      <c r="K84" s="458"/>
      <c r="L84" s="458"/>
      <c r="M84" s="458"/>
      <c r="N84" s="458"/>
      <c r="O84" s="458"/>
      <c r="P84" s="458"/>
      <c r="Q84" s="458"/>
      <c r="R84" s="458"/>
      <c r="S84" s="458"/>
      <c r="T84" s="434"/>
      <c r="U84" s="434"/>
      <c r="V84" s="434"/>
      <c r="W84" s="434"/>
      <c r="X84" s="435"/>
      <c r="Y84" s="170"/>
      <c r="Z84" s="171"/>
      <c r="AA84" s="171"/>
      <c r="AB84" s="171"/>
      <c r="AC84" s="171"/>
      <c r="AD84" s="171"/>
      <c r="AE84" s="171"/>
      <c r="AF84" s="171"/>
      <c r="AG84" s="171"/>
      <c r="AH84" s="65"/>
      <c r="AI84" s="172"/>
      <c r="AJ84" s="172"/>
      <c r="AK84" s="172"/>
      <c r="AL84" s="172"/>
      <c r="AM84" s="173"/>
      <c r="AO84" s="168" t="e">
        <f t="shared" si="59"/>
        <v>#DIV/0!</v>
      </c>
    </row>
    <row r="85" spans="1:41" x14ac:dyDescent="0.3">
      <c r="A85" s="436" t="s">
        <v>185</v>
      </c>
      <c r="B85" s="137"/>
      <c r="C85" s="137"/>
      <c r="D85" s="137"/>
      <c r="E85" s="407" t="s">
        <v>186</v>
      </c>
      <c r="F85" s="407"/>
      <c r="G85" s="407"/>
      <c r="H85" s="407"/>
      <c r="I85" s="407"/>
      <c r="J85" s="407"/>
      <c r="K85" s="407"/>
      <c r="L85" s="407"/>
      <c r="M85" s="407"/>
      <c r="N85" s="407"/>
      <c r="O85" s="407"/>
      <c r="P85" s="407"/>
      <c r="Q85" s="407"/>
      <c r="R85" s="407"/>
      <c r="S85" s="407"/>
      <c r="T85" s="447"/>
      <c r="U85" s="447"/>
      <c r="V85" s="447"/>
      <c r="W85" s="447"/>
      <c r="X85" s="448"/>
      <c r="Y85" s="163"/>
      <c r="Z85" s="171"/>
      <c r="AA85" s="171"/>
      <c r="AB85" s="171"/>
      <c r="AC85" s="174"/>
      <c r="AD85" s="65"/>
      <c r="AE85" s="65"/>
      <c r="AF85" s="114"/>
      <c r="AG85" s="114"/>
      <c r="AH85" s="114"/>
      <c r="AI85" s="175"/>
      <c r="AJ85" s="175"/>
      <c r="AK85" s="175"/>
      <c r="AL85" s="175"/>
      <c r="AM85" s="173"/>
      <c r="AO85" s="168" t="e">
        <f>AM81/AM9</f>
        <v>#DIV/0!</v>
      </c>
    </row>
    <row r="86" spans="1:41" x14ac:dyDescent="0.3">
      <c r="A86" s="437"/>
      <c r="B86" s="44"/>
      <c r="C86" s="44"/>
      <c r="D86" s="44"/>
      <c r="E86" s="147"/>
      <c r="F86" s="147"/>
      <c r="G86" s="449" t="s">
        <v>187</v>
      </c>
      <c r="H86" s="449"/>
      <c r="I86" s="449"/>
      <c r="J86" s="449"/>
      <c r="K86" s="449"/>
      <c r="L86" s="449"/>
      <c r="M86" s="449"/>
      <c r="N86" s="449"/>
      <c r="O86" s="449"/>
      <c r="P86" s="449"/>
      <c r="Q86" s="449"/>
      <c r="R86" s="449"/>
      <c r="S86" s="449"/>
      <c r="T86" s="432"/>
      <c r="U86" s="432"/>
      <c r="V86" s="432"/>
      <c r="W86" s="432"/>
      <c r="X86" s="433"/>
      <c r="Y86" s="176"/>
      <c r="Z86" s="171"/>
      <c r="AA86" s="171"/>
      <c r="AB86" s="114"/>
      <c r="AC86" s="114"/>
      <c r="AD86" s="114"/>
      <c r="AE86" s="177"/>
      <c r="AF86" s="172"/>
      <c r="AG86" s="172"/>
      <c r="AH86" s="172"/>
      <c r="AI86" s="172"/>
      <c r="AJ86" s="172"/>
      <c r="AK86" s="172"/>
      <c r="AL86" s="172"/>
      <c r="AM86" s="173"/>
    </row>
    <row r="87" spans="1:41" ht="16.2" thickBot="1" x14ac:dyDescent="0.35">
      <c r="A87" s="438"/>
      <c r="B87" s="138"/>
      <c r="C87" s="138"/>
      <c r="D87" s="138"/>
      <c r="E87" s="148"/>
      <c r="F87" s="148"/>
      <c r="G87" s="441" t="s">
        <v>188</v>
      </c>
      <c r="H87" s="441"/>
      <c r="I87" s="441"/>
      <c r="J87" s="441"/>
      <c r="K87" s="441"/>
      <c r="L87" s="441"/>
      <c r="M87" s="441"/>
      <c r="N87" s="441"/>
      <c r="O87" s="441"/>
      <c r="P87" s="441"/>
      <c r="Q87" s="441"/>
      <c r="R87" s="441"/>
      <c r="S87" s="441"/>
      <c r="T87" s="393"/>
      <c r="U87" s="393"/>
      <c r="V87" s="393"/>
      <c r="W87" s="393"/>
      <c r="X87" s="394"/>
      <c r="Y87" s="176"/>
      <c r="Z87" s="177"/>
      <c r="AA87" s="172"/>
      <c r="AB87" s="172"/>
      <c r="AC87" s="172"/>
      <c r="AD87" s="172"/>
      <c r="AE87" s="172"/>
      <c r="AF87" s="172"/>
      <c r="AG87" s="172"/>
      <c r="AH87" s="172"/>
      <c r="AI87" s="172"/>
      <c r="AJ87" s="172"/>
      <c r="AK87" s="172"/>
      <c r="AL87" s="172"/>
      <c r="AM87" s="173"/>
    </row>
    <row r="88" spans="1:41" x14ac:dyDescent="0.3">
      <c r="A88" s="455" t="s">
        <v>189</v>
      </c>
      <c r="B88" s="137"/>
      <c r="C88" s="137"/>
      <c r="D88" s="137"/>
      <c r="E88" s="407" t="s">
        <v>74</v>
      </c>
      <c r="F88" s="407"/>
      <c r="G88" s="407"/>
      <c r="H88" s="407"/>
      <c r="I88" s="407"/>
      <c r="J88" s="407"/>
      <c r="K88" s="407"/>
      <c r="L88" s="407"/>
      <c r="M88" s="407"/>
      <c r="N88" s="407"/>
      <c r="O88" s="407"/>
      <c r="P88" s="407"/>
      <c r="Q88" s="407"/>
      <c r="R88" s="407"/>
      <c r="S88" s="407"/>
      <c r="T88" s="408"/>
      <c r="U88" s="408"/>
      <c r="V88" s="408"/>
      <c r="W88" s="408"/>
      <c r="X88" s="409"/>
      <c r="Y88" s="113"/>
      <c r="Z88" s="165"/>
      <c r="AA88" s="166"/>
      <c r="AB88" s="166"/>
      <c r="AC88" s="166"/>
      <c r="AD88" s="166"/>
      <c r="AE88" s="166"/>
      <c r="AF88" s="166"/>
      <c r="AG88" s="166"/>
      <c r="AH88" s="166"/>
      <c r="AI88" s="166"/>
      <c r="AJ88" s="166"/>
      <c r="AK88" s="166"/>
      <c r="AL88" s="166"/>
      <c r="AM88" s="169"/>
      <c r="AO88" s="179">
        <f>AM81</f>
        <v>0</v>
      </c>
    </row>
    <row r="89" spans="1:41" x14ac:dyDescent="0.3">
      <c r="A89" s="456"/>
      <c r="B89" s="44"/>
      <c r="C89" s="44"/>
      <c r="D89" s="44"/>
      <c r="E89" s="44"/>
      <c r="F89" s="44"/>
      <c r="G89" s="372" t="s">
        <v>75</v>
      </c>
      <c r="H89" s="372"/>
      <c r="I89" s="372"/>
      <c r="J89" s="372"/>
      <c r="K89" s="372"/>
      <c r="L89" s="372"/>
      <c r="M89" s="372"/>
      <c r="N89" s="372"/>
      <c r="O89" s="372"/>
      <c r="P89" s="372"/>
      <c r="Q89" s="372"/>
      <c r="R89" s="372"/>
      <c r="S89" s="372"/>
      <c r="T89" s="432"/>
      <c r="U89" s="432"/>
      <c r="V89" s="432"/>
      <c r="W89" s="432"/>
      <c r="X89" s="433"/>
      <c r="Y89" s="176"/>
      <c r="Z89" s="165"/>
      <c r="AA89" s="180"/>
      <c r="AB89" s="180"/>
      <c r="AC89" s="180"/>
      <c r="AD89" s="180"/>
      <c r="AE89" s="180"/>
      <c r="AF89" s="180"/>
      <c r="AG89" s="180"/>
      <c r="AH89" s="180"/>
      <c r="AI89" s="180"/>
      <c r="AJ89" s="180"/>
      <c r="AK89" s="180"/>
      <c r="AL89" s="180"/>
      <c r="AM89" s="169"/>
      <c r="AO89" s="178">
        <f>'Weather - Seasonal Adjustments'!E3*5</f>
        <v>0</v>
      </c>
    </row>
    <row r="90" spans="1:41" x14ac:dyDescent="0.3">
      <c r="A90" s="456"/>
      <c r="B90" s="44"/>
      <c r="C90" s="44"/>
      <c r="D90" s="44"/>
      <c r="E90" s="44"/>
      <c r="F90" s="44"/>
      <c r="G90" s="372" t="s">
        <v>76</v>
      </c>
      <c r="H90" s="372"/>
      <c r="I90" s="372"/>
      <c r="J90" s="372"/>
      <c r="K90" s="372"/>
      <c r="L90" s="372"/>
      <c r="M90" s="372"/>
      <c r="N90" s="372"/>
      <c r="O90" s="372"/>
      <c r="P90" s="372"/>
      <c r="Q90" s="372"/>
      <c r="R90" s="372"/>
      <c r="S90" s="372"/>
      <c r="T90" s="432"/>
      <c r="U90" s="432"/>
      <c r="V90" s="432"/>
      <c r="W90" s="432"/>
      <c r="X90" s="433"/>
      <c r="Y90" s="176"/>
      <c r="AM90" s="169"/>
      <c r="AO90" s="179" t="e">
        <f>AO88/AO89</f>
        <v>#DIV/0!</v>
      </c>
    </row>
    <row r="91" spans="1:41" ht="16.2" thickBot="1" x14ac:dyDescent="0.35">
      <c r="A91" s="457"/>
      <c r="B91" s="138"/>
      <c r="C91" s="138"/>
      <c r="D91" s="138"/>
      <c r="E91" s="138"/>
      <c r="F91" s="138"/>
      <c r="G91" s="388" t="s">
        <v>77</v>
      </c>
      <c r="H91" s="388"/>
      <c r="I91" s="388"/>
      <c r="J91" s="388"/>
      <c r="K91" s="388"/>
      <c r="L91" s="388"/>
      <c r="M91" s="388"/>
      <c r="N91" s="388"/>
      <c r="O91" s="388"/>
      <c r="P91" s="388"/>
      <c r="Q91" s="388"/>
      <c r="R91" s="388"/>
      <c r="S91" s="388"/>
      <c r="T91" s="393"/>
      <c r="U91" s="393"/>
      <c r="V91" s="393"/>
      <c r="W91" s="393"/>
      <c r="X91" s="394"/>
      <c r="Y91" s="176"/>
      <c r="Z91" s="182"/>
      <c r="AA91" s="182"/>
      <c r="AB91" s="182"/>
      <c r="AC91" s="182"/>
      <c r="AD91" s="182"/>
      <c r="AE91" s="182"/>
      <c r="AF91" s="182"/>
      <c r="AG91" s="182"/>
      <c r="AH91" s="182"/>
      <c r="AI91" s="182"/>
      <c r="AJ91" s="182"/>
      <c r="AK91" s="182"/>
      <c r="AL91" s="182"/>
      <c r="AM91" s="169"/>
    </row>
    <row r="92" spans="1:41" ht="15.6" customHeight="1" x14ac:dyDescent="0.3">
      <c r="A92" s="442" t="s">
        <v>190</v>
      </c>
      <c r="B92" s="137"/>
      <c r="C92" s="137"/>
      <c r="D92" s="137"/>
      <c r="E92" s="407" t="s">
        <v>78</v>
      </c>
      <c r="F92" s="407"/>
      <c r="G92" s="407"/>
      <c r="H92" s="407"/>
      <c r="I92" s="407"/>
      <c r="J92" s="407"/>
      <c r="K92" s="407"/>
      <c r="L92" s="407"/>
      <c r="M92" s="407"/>
      <c r="N92" s="407"/>
      <c r="O92" s="407"/>
      <c r="P92" s="407"/>
      <c r="Q92" s="407"/>
      <c r="R92" s="407"/>
      <c r="S92" s="407"/>
      <c r="T92" s="408"/>
      <c r="U92" s="408"/>
      <c r="V92" s="408"/>
      <c r="W92" s="408"/>
      <c r="X92" s="409"/>
      <c r="Y92" s="113"/>
      <c r="Z92" s="182"/>
      <c r="AA92" s="182"/>
      <c r="AB92" s="182"/>
      <c r="AC92" s="182"/>
      <c r="AD92" s="182"/>
      <c r="AE92" s="182"/>
      <c r="AF92" s="182"/>
      <c r="AG92" s="182"/>
      <c r="AH92" s="182"/>
      <c r="AI92" s="182"/>
      <c r="AJ92" s="182"/>
      <c r="AK92" s="182"/>
      <c r="AL92" s="182"/>
      <c r="AM92" s="169"/>
    </row>
    <row r="93" spans="1:41" ht="15.6" customHeight="1" x14ac:dyDescent="0.3">
      <c r="A93" s="443"/>
      <c r="B93" s="44"/>
      <c r="C93" s="44"/>
      <c r="D93" s="44"/>
      <c r="E93" s="44"/>
      <c r="F93" s="44"/>
      <c r="G93" s="44" t="s">
        <v>45</v>
      </c>
      <c r="H93" s="44"/>
      <c r="I93" s="44"/>
      <c r="J93" s="44"/>
      <c r="K93" s="44"/>
      <c r="L93" s="44"/>
      <c r="M93" s="44"/>
      <c r="N93" s="44"/>
      <c r="O93" s="44"/>
      <c r="P93" s="44"/>
      <c r="Q93" s="44"/>
      <c r="R93" s="44"/>
      <c r="S93" s="44"/>
      <c r="T93" s="432"/>
      <c r="U93" s="432"/>
      <c r="V93" s="432"/>
      <c r="W93" s="432"/>
      <c r="X93" s="433"/>
      <c r="Y93" s="176"/>
      <c r="Z93" s="183"/>
      <c r="AA93" s="182"/>
      <c r="AB93" s="182"/>
      <c r="AC93" s="182"/>
      <c r="AD93" s="182"/>
      <c r="AE93" s="182"/>
      <c r="AF93" s="182"/>
      <c r="AG93" s="182"/>
      <c r="AH93" s="182"/>
      <c r="AI93" s="182"/>
      <c r="AJ93" s="182"/>
      <c r="AK93" s="182"/>
      <c r="AL93" s="182"/>
      <c r="AM93" s="169"/>
    </row>
    <row r="94" spans="1:41" ht="15.6" customHeight="1" x14ac:dyDescent="0.3">
      <c r="A94" s="443"/>
      <c r="B94" s="44"/>
      <c r="C94" s="44"/>
      <c r="D94" s="44"/>
      <c r="E94" s="44"/>
      <c r="F94" s="44"/>
      <c r="G94" s="44" t="s">
        <v>46</v>
      </c>
      <c r="H94" s="44"/>
      <c r="I94" s="44"/>
      <c r="J94" s="44"/>
      <c r="K94" s="44"/>
      <c r="L94" s="44"/>
      <c r="M94" s="44"/>
      <c r="N94" s="44"/>
      <c r="O94" s="44"/>
      <c r="P94" s="44"/>
      <c r="Q94" s="44"/>
      <c r="R94" s="44"/>
      <c r="S94" s="44"/>
      <c r="T94" s="432"/>
      <c r="U94" s="432"/>
      <c r="V94" s="432"/>
      <c r="W94" s="432"/>
      <c r="X94" s="433"/>
      <c r="Y94" s="176"/>
      <c r="Z94" s="182"/>
      <c r="AA94" s="184"/>
      <c r="AB94" s="184"/>
      <c r="AC94" s="184"/>
      <c r="AD94" s="184"/>
      <c r="AE94" s="184"/>
      <c r="AF94" s="184"/>
      <c r="AG94" s="184"/>
      <c r="AH94" s="184"/>
      <c r="AI94" s="184"/>
      <c r="AJ94" s="184"/>
      <c r="AK94" s="184"/>
      <c r="AL94" s="184"/>
      <c r="AM94" s="169"/>
    </row>
    <row r="95" spans="1:41" ht="15.6" customHeight="1" x14ac:dyDescent="0.3">
      <c r="A95" s="443"/>
      <c r="B95" s="44"/>
      <c r="C95" s="44"/>
      <c r="D95" s="44"/>
      <c r="E95" s="44"/>
      <c r="F95" s="44"/>
      <c r="G95" s="44" t="s">
        <v>191</v>
      </c>
      <c r="H95" s="44"/>
      <c r="I95" s="44"/>
      <c r="J95" s="44"/>
      <c r="K95" s="44"/>
      <c r="L95" s="44"/>
      <c r="M95" s="44"/>
      <c r="N95" s="44"/>
      <c r="O95" s="44"/>
      <c r="P95" s="44"/>
      <c r="Q95" s="44"/>
      <c r="R95" s="44"/>
      <c r="S95" s="44"/>
      <c r="T95" s="432"/>
      <c r="U95" s="432"/>
      <c r="V95" s="432"/>
      <c r="W95" s="432"/>
      <c r="X95" s="433"/>
      <c r="Y95" s="176"/>
      <c r="Z95" s="182"/>
      <c r="AA95" s="185"/>
      <c r="AB95" s="185"/>
      <c r="AC95" s="185"/>
      <c r="AD95" s="185"/>
      <c r="AE95" s="185"/>
      <c r="AF95" s="185"/>
      <c r="AG95" s="185"/>
      <c r="AH95" s="185"/>
      <c r="AI95" s="185"/>
      <c r="AJ95" s="185"/>
      <c r="AK95" s="185"/>
      <c r="AL95" s="185"/>
      <c r="AM95" s="169"/>
    </row>
    <row r="96" spans="1:41" ht="15.6" customHeight="1" x14ac:dyDescent="0.3">
      <c r="A96" s="443"/>
      <c r="B96" s="44"/>
      <c r="C96" s="44"/>
      <c r="D96" s="44"/>
      <c r="E96" s="44"/>
      <c r="F96" s="44"/>
      <c r="G96" s="44" t="s">
        <v>191</v>
      </c>
      <c r="H96" s="44"/>
      <c r="I96" s="44"/>
      <c r="J96" s="44"/>
      <c r="K96" s="44"/>
      <c r="L96" s="44"/>
      <c r="M96" s="44"/>
      <c r="N96" s="44"/>
      <c r="O96" s="44"/>
      <c r="P96" s="44"/>
      <c r="Q96" s="44"/>
      <c r="R96" s="44"/>
      <c r="S96" s="44"/>
      <c r="T96" s="432"/>
      <c r="U96" s="432"/>
      <c r="V96" s="432"/>
      <c r="W96" s="432"/>
      <c r="X96" s="433"/>
      <c r="Y96" s="176"/>
      <c r="Z96" s="182"/>
      <c r="AA96" s="184"/>
      <c r="AB96" s="184"/>
      <c r="AC96" s="184"/>
      <c r="AD96" s="184"/>
      <c r="AE96" s="184"/>
      <c r="AF96" s="184"/>
      <c r="AG96" s="184"/>
      <c r="AH96" s="184"/>
      <c r="AI96" s="184"/>
      <c r="AJ96" s="184"/>
      <c r="AK96" s="184"/>
      <c r="AL96" s="184"/>
      <c r="AM96" s="169"/>
    </row>
    <row r="97" spans="1:39" ht="15.75" customHeight="1" thickBot="1" x14ac:dyDescent="0.35">
      <c r="A97" s="443"/>
      <c r="B97" s="44"/>
      <c r="C97" s="44"/>
      <c r="D97" s="44"/>
      <c r="E97" s="44"/>
      <c r="F97" s="44"/>
      <c r="G97" s="44" t="s">
        <v>191</v>
      </c>
      <c r="H97" s="44"/>
      <c r="I97" s="44"/>
      <c r="J97" s="44"/>
      <c r="K97" s="44"/>
      <c r="L97" s="44"/>
      <c r="M97" s="44"/>
      <c r="N97" s="44"/>
      <c r="O97" s="44"/>
      <c r="P97" s="44"/>
      <c r="Q97" s="44"/>
      <c r="R97" s="44"/>
      <c r="S97" s="44"/>
      <c r="T97" s="432"/>
      <c r="U97" s="432"/>
      <c r="V97" s="432"/>
      <c r="W97" s="432"/>
      <c r="X97" s="433"/>
      <c r="Y97" s="176"/>
      <c r="Z97" s="182"/>
      <c r="AA97" s="184"/>
      <c r="AB97" s="184"/>
      <c r="AC97" s="184"/>
      <c r="AD97" s="184"/>
      <c r="AE97" s="184"/>
      <c r="AF97" s="184"/>
      <c r="AG97" s="184"/>
      <c r="AH97" s="184"/>
      <c r="AI97" s="184"/>
      <c r="AJ97" s="184"/>
      <c r="AK97" s="184"/>
      <c r="AL97" s="184"/>
      <c r="AM97" s="169"/>
    </row>
    <row r="98" spans="1:39" ht="24" thickBot="1" x14ac:dyDescent="0.35">
      <c r="A98" s="202" t="s">
        <v>206</v>
      </c>
      <c r="B98" s="146"/>
      <c r="C98" s="146"/>
      <c r="D98" s="146"/>
      <c r="E98" s="146"/>
      <c r="F98" s="146"/>
      <c r="G98" s="203" t="s">
        <v>79</v>
      </c>
      <c r="H98" s="204"/>
      <c r="I98" s="204"/>
      <c r="J98" s="204"/>
      <c r="K98" s="204"/>
      <c r="L98" s="204"/>
      <c r="M98" s="204"/>
      <c r="N98" s="204"/>
      <c r="O98" s="204"/>
      <c r="P98" s="204"/>
      <c r="Q98" s="204"/>
      <c r="R98" s="204"/>
      <c r="S98" s="204"/>
      <c r="T98" s="439"/>
      <c r="U98" s="439"/>
      <c r="V98" s="439"/>
      <c r="W98" s="439"/>
      <c r="X98" s="440"/>
      <c r="Y98" s="176"/>
      <c r="Z98" s="182"/>
      <c r="AA98" s="184"/>
      <c r="AB98" s="184"/>
      <c r="AC98" s="184"/>
      <c r="AD98" s="184"/>
      <c r="AE98" s="184"/>
      <c r="AF98" s="184"/>
      <c r="AG98" s="184"/>
      <c r="AH98" s="184"/>
      <c r="AI98" s="184"/>
      <c r="AJ98" s="184"/>
      <c r="AK98" s="184"/>
      <c r="AL98" s="184"/>
      <c r="AM98" s="169"/>
    </row>
    <row r="99" spans="1:39" x14ac:dyDescent="0.3">
      <c r="A99" s="44"/>
      <c r="B99" s="44"/>
      <c r="C99" s="44"/>
      <c r="D99" s="44"/>
      <c r="E99" s="44"/>
      <c r="F99" s="44"/>
      <c r="G99" s="426" t="s">
        <v>192</v>
      </c>
      <c r="H99" s="426"/>
      <c r="I99" s="426"/>
      <c r="J99" s="426"/>
      <c r="K99" s="426"/>
      <c r="L99" s="426"/>
      <c r="M99" s="426"/>
      <c r="N99" s="426"/>
      <c r="O99" s="426"/>
      <c r="P99" s="426"/>
      <c r="Q99" s="426"/>
      <c r="R99" s="426"/>
      <c r="S99" s="426"/>
      <c r="T99" s="427"/>
      <c r="U99" s="428"/>
      <c r="V99" s="428"/>
      <c r="W99" s="428"/>
      <c r="X99" s="428"/>
      <c r="Y99" s="186"/>
      <c r="Z99" s="182"/>
      <c r="AA99" s="187"/>
      <c r="AB99" s="187"/>
      <c r="AC99" s="187"/>
      <c r="AD99" s="187"/>
      <c r="AE99" s="187"/>
      <c r="AF99" s="187"/>
      <c r="AG99" s="187"/>
      <c r="AH99" s="187"/>
      <c r="AI99" s="187"/>
      <c r="AJ99" s="187"/>
      <c r="AK99" s="187"/>
      <c r="AL99" s="187"/>
      <c r="AM99" s="169"/>
    </row>
    <row r="100" spans="1:39" x14ac:dyDescent="0.3">
      <c r="Z100" s="182"/>
      <c r="AA100" s="184"/>
      <c r="AB100" s="184"/>
      <c r="AC100" s="184"/>
      <c r="AD100" s="184"/>
      <c r="AE100" s="184"/>
      <c r="AF100" s="184"/>
      <c r="AG100" s="184"/>
      <c r="AH100" s="184"/>
      <c r="AI100" s="184"/>
      <c r="AJ100" s="184"/>
      <c r="AK100" s="184"/>
      <c r="AL100" s="184"/>
      <c r="AM100" s="188"/>
    </row>
    <row r="101" spans="1:39" x14ac:dyDescent="0.3">
      <c r="Z101" s="189"/>
      <c r="AA101" s="187"/>
      <c r="AB101" s="187"/>
      <c r="AC101" s="187"/>
      <c r="AD101" s="187"/>
      <c r="AE101" s="187"/>
      <c r="AF101" s="187"/>
      <c r="AG101" s="187"/>
      <c r="AH101" s="187"/>
      <c r="AI101" s="187"/>
      <c r="AJ101" s="187"/>
      <c r="AK101" s="187"/>
      <c r="AL101" s="187"/>
      <c r="AM101" s="188"/>
    </row>
    <row r="102" spans="1:39" x14ac:dyDescent="0.3">
      <c r="Z102" s="182"/>
      <c r="AA102" s="184"/>
      <c r="AB102" s="184"/>
      <c r="AC102" s="184"/>
      <c r="AD102" s="184"/>
      <c r="AE102" s="184"/>
      <c r="AF102" s="184"/>
      <c r="AG102" s="184"/>
      <c r="AH102" s="184"/>
      <c r="AI102" s="184"/>
      <c r="AJ102" s="184"/>
      <c r="AK102" s="184"/>
      <c r="AL102" s="184"/>
      <c r="AM102" s="169"/>
    </row>
    <row r="103" spans="1:39" x14ac:dyDescent="0.3">
      <c r="Z103" s="182"/>
      <c r="AA103" s="184"/>
      <c r="AB103" s="184"/>
      <c r="AC103" s="184"/>
      <c r="AD103" s="184"/>
      <c r="AE103" s="184"/>
      <c r="AF103" s="184"/>
      <c r="AG103" s="184"/>
      <c r="AH103" s="184"/>
      <c r="AI103" s="184"/>
      <c r="AJ103" s="184"/>
      <c r="AK103" s="184"/>
      <c r="AL103" s="184"/>
      <c r="AM103" s="169"/>
    </row>
    <row r="104" spans="1:39" x14ac:dyDescent="0.3">
      <c r="Z104" s="182"/>
      <c r="AA104" s="184"/>
      <c r="AB104" s="184"/>
      <c r="AC104" s="184"/>
      <c r="AD104" s="184"/>
      <c r="AE104" s="184"/>
      <c r="AF104" s="184"/>
      <c r="AG104" s="184"/>
      <c r="AH104" s="184"/>
      <c r="AI104" s="184"/>
      <c r="AJ104" s="184"/>
      <c r="AK104" s="184"/>
      <c r="AL104" s="184"/>
      <c r="AM104" s="169"/>
    </row>
    <row r="105" spans="1:39" x14ac:dyDescent="0.3">
      <c r="Z105" s="182"/>
      <c r="AA105" s="184"/>
      <c r="AB105" s="184"/>
      <c r="AC105" s="184"/>
      <c r="AD105" s="184"/>
      <c r="AE105" s="184"/>
      <c r="AF105" s="184"/>
      <c r="AG105" s="184"/>
      <c r="AH105" s="184"/>
      <c r="AI105" s="184"/>
      <c r="AJ105" s="184"/>
      <c r="AK105" s="184"/>
      <c r="AL105" s="184"/>
      <c r="AM105" s="169"/>
    </row>
    <row r="106" spans="1:39" x14ac:dyDescent="0.3">
      <c r="Z106" s="189"/>
      <c r="AA106" s="184"/>
      <c r="AB106" s="184"/>
      <c r="AC106" s="184"/>
      <c r="AD106" s="184"/>
      <c r="AE106" s="184"/>
      <c r="AF106" s="184"/>
      <c r="AG106" s="184"/>
      <c r="AH106" s="184"/>
      <c r="AI106" s="184"/>
      <c r="AJ106" s="184"/>
      <c r="AK106" s="184"/>
      <c r="AL106" s="184"/>
      <c r="AM106" s="169"/>
    </row>
    <row r="107" spans="1:39" x14ac:dyDescent="0.3">
      <c r="Z107" s="182"/>
      <c r="AA107" s="184"/>
      <c r="AB107" s="184"/>
      <c r="AC107" s="184"/>
      <c r="AD107" s="184"/>
      <c r="AE107" s="184"/>
      <c r="AF107" s="184"/>
      <c r="AG107" s="184"/>
      <c r="AH107" s="184"/>
      <c r="AI107" s="184"/>
      <c r="AJ107" s="184"/>
      <c r="AK107" s="184"/>
      <c r="AL107" s="184"/>
      <c r="AM107" s="169"/>
    </row>
    <row r="108" spans="1:39" x14ac:dyDescent="0.3">
      <c r="Z108" s="182"/>
      <c r="AA108" s="184"/>
      <c r="AB108" s="184"/>
      <c r="AC108" s="184"/>
      <c r="AD108" s="184"/>
      <c r="AE108" s="184"/>
      <c r="AF108" s="184"/>
      <c r="AG108" s="184"/>
      <c r="AH108" s="184"/>
      <c r="AI108" s="184"/>
      <c r="AJ108" s="184"/>
      <c r="AK108" s="184"/>
      <c r="AL108" s="184"/>
      <c r="AM108" s="169"/>
    </row>
    <row r="109" spans="1:39" x14ac:dyDescent="0.3">
      <c r="Z109" s="182"/>
      <c r="AA109" s="184"/>
      <c r="AB109" s="184"/>
      <c r="AC109" s="184"/>
      <c r="AD109" s="184"/>
      <c r="AE109" s="184"/>
      <c r="AF109" s="184"/>
      <c r="AG109" s="184"/>
      <c r="AH109" s="184"/>
      <c r="AI109" s="184"/>
      <c r="AJ109" s="184"/>
      <c r="AK109" s="184"/>
      <c r="AL109" s="184"/>
      <c r="AM109" s="169"/>
    </row>
    <row r="110" spans="1:39" x14ac:dyDescent="0.3">
      <c r="Z110" s="182"/>
      <c r="AA110" s="184"/>
      <c r="AB110" s="184"/>
      <c r="AC110" s="184"/>
      <c r="AD110" s="184"/>
      <c r="AE110" s="184"/>
      <c r="AF110" s="184"/>
      <c r="AG110" s="184"/>
      <c r="AH110" s="184"/>
      <c r="AI110" s="184"/>
      <c r="AJ110" s="184"/>
      <c r="AK110" s="184"/>
      <c r="AL110" s="184"/>
      <c r="AM110" s="169"/>
    </row>
    <row r="111" spans="1:39" x14ac:dyDescent="0.3">
      <c r="Z111" s="182"/>
      <c r="AA111" s="187"/>
      <c r="AB111" s="187"/>
      <c r="AC111" s="187"/>
      <c r="AD111" s="187"/>
      <c r="AE111" s="187"/>
      <c r="AF111" s="187"/>
      <c r="AG111" s="187"/>
      <c r="AH111" s="187"/>
      <c r="AI111" s="187"/>
      <c r="AJ111" s="187"/>
      <c r="AK111" s="187"/>
      <c r="AL111" s="187"/>
      <c r="AM111" s="169"/>
    </row>
    <row r="112" spans="1:39" x14ac:dyDescent="0.3">
      <c r="Z112" s="182"/>
      <c r="AA112" s="184"/>
      <c r="AB112" s="184"/>
      <c r="AC112" s="184"/>
      <c r="AD112" s="184"/>
      <c r="AE112" s="184"/>
      <c r="AF112" s="184"/>
      <c r="AG112" s="184"/>
      <c r="AH112" s="184"/>
      <c r="AI112" s="184"/>
      <c r="AJ112" s="184"/>
      <c r="AK112" s="184"/>
      <c r="AL112" s="184"/>
      <c r="AM112" s="169"/>
    </row>
    <row r="113" spans="26:39" x14ac:dyDescent="0.3">
      <c r="Z113" s="182"/>
      <c r="AA113" s="184"/>
      <c r="AB113" s="184"/>
      <c r="AC113" s="184"/>
      <c r="AD113" s="184"/>
      <c r="AE113" s="184"/>
      <c r="AF113" s="184"/>
      <c r="AG113" s="184"/>
      <c r="AH113" s="184"/>
      <c r="AI113" s="184"/>
      <c r="AJ113" s="184"/>
      <c r="AK113" s="184"/>
      <c r="AL113" s="184"/>
      <c r="AM113" s="169"/>
    </row>
    <row r="114" spans="26:39" x14ac:dyDescent="0.3">
      <c r="Z114" s="182"/>
      <c r="AA114" s="184"/>
      <c r="AB114" s="184"/>
      <c r="AC114" s="184"/>
      <c r="AD114" s="184"/>
      <c r="AE114" s="184"/>
      <c r="AF114" s="184"/>
      <c r="AG114" s="184"/>
      <c r="AH114" s="184"/>
      <c r="AI114" s="184"/>
      <c r="AJ114" s="184"/>
      <c r="AK114" s="184"/>
      <c r="AL114" s="184"/>
      <c r="AM114" s="169"/>
    </row>
    <row r="115" spans="26:39" x14ac:dyDescent="0.3">
      <c r="Z115" s="165"/>
      <c r="AA115" s="165"/>
      <c r="AB115" s="165"/>
      <c r="AC115" s="165"/>
      <c r="AD115" s="165"/>
      <c r="AE115" s="165"/>
      <c r="AF115" s="165"/>
      <c r="AG115" s="165"/>
      <c r="AH115" s="165"/>
      <c r="AI115" s="165"/>
      <c r="AJ115" s="165"/>
      <c r="AK115" s="165"/>
      <c r="AL115" s="165"/>
      <c r="AM115" s="169"/>
    </row>
    <row r="116" spans="26:39" x14ac:dyDescent="0.3">
      <c r="Z116" s="190"/>
      <c r="AA116" s="165"/>
      <c r="AB116" s="165"/>
      <c r="AC116" s="165"/>
      <c r="AD116" s="165"/>
      <c r="AE116" s="165"/>
      <c r="AF116" s="165"/>
      <c r="AG116" s="165"/>
      <c r="AH116" s="165"/>
      <c r="AI116" s="165"/>
      <c r="AJ116" s="165"/>
      <c r="AK116" s="165"/>
      <c r="AL116" s="165"/>
      <c r="AM116" s="169"/>
    </row>
    <row r="117" spans="26:39" x14ac:dyDescent="0.3">
      <c r="Z117" s="165"/>
      <c r="AA117" s="165"/>
      <c r="AB117" s="165"/>
      <c r="AC117" s="165"/>
      <c r="AD117" s="165"/>
      <c r="AE117" s="165"/>
      <c r="AF117" s="165"/>
      <c r="AG117" s="165"/>
      <c r="AH117" s="165"/>
      <c r="AI117" s="165"/>
      <c r="AJ117" s="165"/>
      <c r="AK117" s="165"/>
      <c r="AL117" s="165"/>
      <c r="AM117" s="169"/>
    </row>
    <row r="118" spans="26:39" x14ac:dyDescent="0.3">
      <c r="Z118" s="191"/>
      <c r="AA118" s="165"/>
      <c r="AB118" s="165"/>
      <c r="AC118" s="165"/>
      <c r="AD118" s="165"/>
      <c r="AE118" s="165"/>
      <c r="AF118" s="165"/>
      <c r="AG118" s="165"/>
      <c r="AH118" s="165"/>
      <c r="AI118" s="165"/>
      <c r="AJ118" s="165"/>
      <c r="AK118" s="165"/>
      <c r="AL118" s="165"/>
      <c r="AM118" s="169"/>
    </row>
    <row r="119" spans="26:39" x14ac:dyDescent="0.3">
      <c r="Z119" s="165"/>
      <c r="AA119" s="165"/>
      <c r="AB119" s="165"/>
      <c r="AC119" s="165"/>
      <c r="AD119" s="165"/>
      <c r="AE119" s="165"/>
      <c r="AF119" s="165"/>
      <c r="AG119" s="165"/>
      <c r="AH119" s="165"/>
      <c r="AI119" s="165"/>
      <c r="AJ119" s="165"/>
      <c r="AK119" s="165"/>
      <c r="AL119" s="165"/>
      <c r="AM119" s="169"/>
    </row>
    <row r="120" spans="26:39" x14ac:dyDescent="0.3">
      <c r="Z120" s="191"/>
      <c r="AA120" s="165"/>
      <c r="AB120" s="165"/>
      <c r="AC120" s="165"/>
      <c r="AD120" s="165"/>
      <c r="AE120" s="165"/>
      <c r="AF120" s="165"/>
      <c r="AG120" s="165"/>
      <c r="AH120" s="165"/>
      <c r="AI120" s="165"/>
      <c r="AJ120" s="165"/>
      <c r="AK120" s="165"/>
      <c r="AL120" s="165"/>
      <c r="AM120" s="169"/>
    </row>
    <row r="121" spans="26:39" x14ac:dyDescent="0.3">
      <c r="Z121" s="165"/>
      <c r="AA121" s="165"/>
      <c r="AB121" s="165"/>
      <c r="AC121" s="165"/>
      <c r="AD121" s="165"/>
      <c r="AE121" s="165"/>
      <c r="AF121" s="165"/>
      <c r="AG121" s="165"/>
      <c r="AH121" s="165"/>
      <c r="AI121" s="165"/>
      <c r="AJ121" s="165"/>
      <c r="AK121" s="165"/>
      <c r="AL121" s="165"/>
      <c r="AM121" s="169"/>
    </row>
    <row r="122" spans="26:39" x14ac:dyDescent="0.3">
      <c r="Z122" s="165"/>
      <c r="AA122" s="165"/>
      <c r="AB122" s="165"/>
      <c r="AC122" s="165"/>
      <c r="AD122" s="165"/>
      <c r="AE122" s="165"/>
      <c r="AF122" s="165"/>
      <c r="AG122" s="165"/>
      <c r="AH122" s="165"/>
      <c r="AI122" s="165"/>
      <c r="AJ122" s="165"/>
      <c r="AK122" s="165"/>
      <c r="AL122" s="165"/>
      <c r="AM122" s="169"/>
    </row>
    <row r="123" spans="26:39" x14ac:dyDescent="0.3">
      <c r="Z123" s="165"/>
      <c r="AA123" s="165"/>
      <c r="AB123" s="165"/>
      <c r="AC123" s="165"/>
      <c r="AD123" s="165"/>
      <c r="AE123" s="165"/>
      <c r="AF123" s="165"/>
      <c r="AG123" s="165"/>
      <c r="AH123" s="165"/>
      <c r="AI123" s="165"/>
      <c r="AJ123" s="165"/>
      <c r="AK123" s="165"/>
      <c r="AL123" s="165"/>
      <c r="AM123" s="169"/>
    </row>
    <row r="124" spans="26:39" x14ac:dyDescent="0.3">
      <c r="Z124" s="165"/>
      <c r="AA124" s="165"/>
      <c r="AB124" s="165"/>
      <c r="AC124" s="165"/>
      <c r="AD124" s="165"/>
      <c r="AE124" s="165"/>
      <c r="AF124" s="165"/>
      <c r="AG124" s="165"/>
      <c r="AH124" s="165"/>
      <c r="AI124" s="165"/>
      <c r="AJ124" s="165"/>
      <c r="AK124" s="165"/>
      <c r="AL124" s="165"/>
      <c r="AM124" s="169"/>
    </row>
    <row r="125" spans="26:39" x14ac:dyDescent="0.3">
      <c r="Z125" s="165"/>
      <c r="AA125" s="192"/>
      <c r="AB125" s="192"/>
      <c r="AC125" s="192"/>
      <c r="AD125" s="192"/>
      <c r="AE125" s="192"/>
      <c r="AF125" s="192"/>
      <c r="AG125" s="192"/>
      <c r="AH125" s="192"/>
      <c r="AI125" s="192"/>
      <c r="AJ125" s="192"/>
      <c r="AK125" s="192"/>
      <c r="AL125" s="192"/>
      <c r="AM125" s="169"/>
    </row>
    <row r="126" spans="26:39" x14ac:dyDescent="0.3">
      <c r="Z126" s="165"/>
      <c r="AA126" s="192"/>
      <c r="AB126" s="192"/>
      <c r="AC126" s="192"/>
      <c r="AD126" s="192"/>
      <c r="AE126" s="192"/>
      <c r="AF126" s="192"/>
      <c r="AG126" s="192"/>
      <c r="AH126" s="192"/>
      <c r="AI126" s="192"/>
      <c r="AJ126" s="192"/>
      <c r="AK126" s="192"/>
      <c r="AL126" s="192"/>
      <c r="AM126" s="169"/>
    </row>
    <row r="127" spans="26:39" x14ac:dyDescent="0.3">
      <c r="Z127" s="165"/>
      <c r="AA127" s="165"/>
      <c r="AB127" s="165"/>
      <c r="AC127" s="165"/>
      <c r="AD127" s="165"/>
      <c r="AE127" s="165"/>
      <c r="AF127" s="165"/>
      <c r="AG127" s="165"/>
      <c r="AH127" s="165"/>
      <c r="AI127" s="165"/>
      <c r="AJ127" s="165"/>
      <c r="AK127" s="165"/>
      <c r="AL127" s="165"/>
      <c r="AM127" s="169"/>
    </row>
    <row r="128" spans="26:39" x14ac:dyDescent="0.3">
      <c r="Z128" s="165"/>
      <c r="AA128" s="192"/>
      <c r="AB128" s="192"/>
      <c r="AC128" s="192"/>
      <c r="AD128" s="192"/>
      <c r="AE128" s="192"/>
      <c r="AF128" s="192"/>
      <c r="AG128" s="192"/>
      <c r="AH128" s="192"/>
      <c r="AI128" s="192"/>
      <c r="AJ128" s="192"/>
      <c r="AK128" s="192"/>
      <c r="AL128" s="192"/>
      <c r="AM128" s="169"/>
    </row>
    <row r="129" spans="26:39" x14ac:dyDescent="0.3">
      <c r="Z129" s="165"/>
      <c r="AA129" s="165"/>
      <c r="AB129" s="165"/>
      <c r="AC129" s="165"/>
      <c r="AD129" s="165"/>
      <c r="AE129" s="165"/>
      <c r="AF129" s="165"/>
      <c r="AG129" s="165"/>
      <c r="AH129" s="165"/>
      <c r="AI129" s="165"/>
      <c r="AJ129" s="165"/>
      <c r="AK129" s="165"/>
      <c r="AL129" s="165"/>
      <c r="AM129" s="169"/>
    </row>
    <row r="130" spans="26:39" x14ac:dyDescent="0.3">
      <c r="Z130" s="182"/>
      <c r="AA130" s="182"/>
      <c r="AB130" s="182"/>
      <c r="AC130" s="182"/>
      <c r="AD130" s="182"/>
      <c r="AE130" s="182"/>
      <c r="AF130" s="182"/>
      <c r="AG130" s="182"/>
      <c r="AH130" s="182"/>
      <c r="AI130" s="182"/>
      <c r="AJ130" s="182"/>
      <c r="AK130" s="182"/>
      <c r="AL130" s="182"/>
      <c r="AM130" s="182"/>
    </row>
    <row r="131" spans="26:39" x14ac:dyDescent="0.3">
      <c r="Z131" s="182"/>
      <c r="AA131" s="182"/>
      <c r="AB131" s="182"/>
      <c r="AC131" s="182"/>
      <c r="AD131" s="182"/>
      <c r="AE131" s="182"/>
      <c r="AF131" s="182"/>
      <c r="AG131" s="182"/>
      <c r="AH131" s="182"/>
      <c r="AI131" s="182"/>
      <c r="AJ131" s="182"/>
      <c r="AK131" s="182"/>
      <c r="AL131" s="182"/>
      <c r="AM131" s="182"/>
    </row>
    <row r="132" spans="26:39" x14ac:dyDescent="0.3">
      <c r="Z132" s="183"/>
      <c r="AA132" s="183"/>
      <c r="AB132" s="183"/>
      <c r="AC132" s="183"/>
      <c r="AD132" s="183"/>
      <c r="AE132" s="183"/>
      <c r="AF132" s="183"/>
      <c r="AG132" s="183"/>
      <c r="AH132" s="183"/>
      <c r="AI132" s="183"/>
      <c r="AJ132" s="183"/>
      <c r="AK132" s="183"/>
      <c r="AL132" s="183"/>
      <c r="AM132" s="183"/>
    </row>
    <row r="133" spans="26:39" x14ac:dyDescent="0.3">
      <c r="Z133" s="165"/>
      <c r="AA133" s="165"/>
      <c r="AB133" s="165"/>
      <c r="AC133" s="165"/>
      <c r="AD133" s="165"/>
      <c r="AE133" s="165"/>
      <c r="AF133" s="165"/>
      <c r="AG133" s="165"/>
      <c r="AH133" s="165"/>
      <c r="AI133" s="165"/>
      <c r="AJ133" s="165"/>
      <c r="AK133" s="165"/>
      <c r="AL133" s="165"/>
      <c r="AM133" s="169"/>
    </row>
    <row r="134" spans="26:39" x14ac:dyDescent="0.3">
      <c r="Z134" s="182"/>
      <c r="AA134" s="184"/>
      <c r="AB134" s="184"/>
      <c r="AC134" s="184"/>
      <c r="AD134" s="184"/>
      <c r="AE134" s="184"/>
      <c r="AF134" s="184"/>
      <c r="AG134" s="184"/>
      <c r="AH134" s="184"/>
      <c r="AI134" s="184"/>
      <c r="AJ134" s="184"/>
      <c r="AK134" s="184"/>
      <c r="AL134" s="184"/>
      <c r="AM134" s="193"/>
    </row>
    <row r="135" spans="26:39" x14ac:dyDescent="0.3">
      <c r="Z135" s="182"/>
      <c r="AA135" s="185"/>
      <c r="AB135" s="185"/>
      <c r="AC135" s="185"/>
      <c r="AD135" s="185"/>
      <c r="AE135" s="185"/>
      <c r="AF135" s="185"/>
      <c r="AG135" s="185"/>
      <c r="AH135" s="185"/>
      <c r="AI135" s="185"/>
      <c r="AJ135" s="185"/>
      <c r="AK135" s="185"/>
      <c r="AL135" s="185"/>
      <c r="AM135" s="169"/>
    </row>
    <row r="136" spans="26:39" x14ac:dyDescent="0.3">
      <c r="Z136" s="165"/>
      <c r="AA136" s="166"/>
      <c r="AB136" s="166"/>
      <c r="AC136" s="166"/>
      <c r="AD136" s="166"/>
      <c r="AE136" s="166"/>
      <c r="AF136" s="166"/>
      <c r="AG136" s="166"/>
      <c r="AH136" s="166"/>
      <c r="AI136" s="166"/>
      <c r="AJ136" s="166"/>
      <c r="AK136" s="166"/>
      <c r="AL136" s="166"/>
      <c r="AM136" s="169"/>
    </row>
    <row r="137" spans="26:39" x14ac:dyDescent="0.3">
      <c r="Z137" s="165"/>
      <c r="AA137" s="180"/>
      <c r="AB137" s="180"/>
      <c r="AC137" s="180"/>
      <c r="AD137" s="180"/>
      <c r="AE137" s="180"/>
      <c r="AF137" s="180"/>
      <c r="AG137" s="180"/>
      <c r="AH137" s="180"/>
      <c r="AI137" s="180"/>
      <c r="AJ137" s="180"/>
      <c r="AK137" s="180"/>
      <c r="AL137" s="180"/>
      <c r="AM137" s="169"/>
    </row>
    <row r="138" spans="26:39" x14ac:dyDescent="0.3">
      <c r="Z138" s="190"/>
      <c r="AA138" s="166"/>
      <c r="AB138" s="166"/>
      <c r="AC138" s="166"/>
      <c r="AD138" s="166"/>
      <c r="AE138" s="166"/>
      <c r="AF138" s="166"/>
      <c r="AG138" s="166"/>
      <c r="AH138" s="166"/>
      <c r="AI138" s="166"/>
      <c r="AJ138" s="166"/>
      <c r="AK138" s="166"/>
      <c r="AL138" s="166"/>
      <c r="AM138" s="169"/>
    </row>
    <row r="139" spans="26:39" x14ac:dyDescent="0.3">
      <c r="Z139" s="165"/>
      <c r="AA139" s="166"/>
      <c r="AB139" s="166"/>
      <c r="AC139" s="166"/>
      <c r="AD139" s="166"/>
      <c r="AE139" s="166"/>
      <c r="AF139" s="166"/>
      <c r="AG139" s="166"/>
      <c r="AH139" s="166"/>
      <c r="AI139" s="166"/>
      <c r="AJ139" s="166"/>
      <c r="AK139" s="166"/>
      <c r="AL139" s="166"/>
      <c r="AM139" s="169"/>
    </row>
    <row r="140" spans="26:39" x14ac:dyDescent="0.3">
      <c r="Z140" s="191"/>
      <c r="AA140" s="180"/>
      <c r="AB140" s="180"/>
      <c r="AC140" s="180"/>
      <c r="AD140" s="180"/>
      <c r="AE140" s="180"/>
      <c r="AF140" s="180"/>
      <c r="AG140" s="180"/>
      <c r="AH140" s="180"/>
      <c r="AI140" s="180"/>
      <c r="AJ140" s="180"/>
      <c r="AK140" s="180"/>
      <c r="AL140" s="180"/>
      <c r="AM140" s="169"/>
    </row>
    <row r="141" spans="26:39" x14ac:dyDescent="0.3">
      <c r="Z141" s="165"/>
      <c r="AA141" s="166"/>
      <c r="AB141" s="166"/>
      <c r="AC141" s="166"/>
      <c r="AD141" s="166"/>
      <c r="AE141" s="166"/>
      <c r="AF141" s="166"/>
      <c r="AG141" s="166"/>
      <c r="AH141" s="166"/>
      <c r="AI141" s="166"/>
      <c r="AJ141" s="166"/>
      <c r="AK141" s="166"/>
      <c r="AL141" s="166"/>
      <c r="AM141" s="169"/>
    </row>
    <row r="142" spans="26:39" x14ac:dyDescent="0.3">
      <c r="Z142" s="165"/>
      <c r="AA142" s="166"/>
      <c r="AB142" s="166"/>
      <c r="AC142" s="166"/>
      <c r="AD142" s="166"/>
      <c r="AE142" s="166"/>
      <c r="AF142" s="166"/>
      <c r="AG142" s="166"/>
      <c r="AH142" s="166"/>
      <c r="AI142" s="166"/>
      <c r="AJ142" s="166"/>
      <c r="AK142" s="166"/>
      <c r="AL142" s="166"/>
      <c r="AM142" s="169"/>
    </row>
    <row r="143" spans="26:39" x14ac:dyDescent="0.3">
      <c r="Z143" s="165"/>
      <c r="AA143" s="180"/>
      <c r="AB143" s="180"/>
      <c r="AC143" s="180"/>
      <c r="AD143" s="180"/>
      <c r="AE143" s="180"/>
      <c r="AF143" s="180"/>
      <c r="AG143" s="180"/>
      <c r="AH143" s="180"/>
      <c r="AI143" s="180"/>
      <c r="AJ143" s="180"/>
      <c r="AK143" s="180"/>
      <c r="AL143" s="180"/>
      <c r="AM143" s="169"/>
    </row>
    <row r="144" spans="26:39" x14ac:dyDescent="0.3">
      <c r="Z144" s="165"/>
      <c r="AA144" s="166"/>
      <c r="AB144" s="166"/>
      <c r="AC144" s="166"/>
      <c r="AD144" s="166"/>
      <c r="AE144" s="166"/>
      <c r="AF144" s="166"/>
      <c r="AG144" s="166"/>
      <c r="AH144" s="166"/>
      <c r="AI144" s="166"/>
      <c r="AJ144" s="166"/>
      <c r="AK144" s="166"/>
      <c r="AL144" s="166"/>
      <c r="AM144" s="169"/>
    </row>
    <row r="145" spans="26:39" x14ac:dyDescent="0.3">
      <c r="Z145" s="165"/>
      <c r="AA145" s="166"/>
      <c r="AB145" s="166"/>
      <c r="AC145" s="166"/>
      <c r="AD145" s="166"/>
      <c r="AE145" s="166"/>
      <c r="AF145" s="166"/>
      <c r="AG145" s="166"/>
      <c r="AH145" s="166"/>
      <c r="AI145" s="166"/>
      <c r="AJ145" s="166"/>
      <c r="AK145" s="166"/>
      <c r="AL145" s="166"/>
      <c r="AM145" s="169"/>
    </row>
    <row r="146" spans="26:39" x14ac:dyDescent="0.3">
      <c r="Z146" s="165"/>
      <c r="AA146" s="166"/>
      <c r="AB146" s="166"/>
      <c r="AC146" s="166"/>
      <c r="AD146" s="166"/>
      <c r="AE146" s="166"/>
      <c r="AF146" s="166"/>
      <c r="AG146" s="166"/>
      <c r="AH146" s="166"/>
      <c r="AI146" s="166"/>
      <c r="AJ146" s="166"/>
      <c r="AK146" s="166"/>
      <c r="AL146" s="166"/>
      <c r="AM146" s="169"/>
    </row>
    <row r="147" spans="26:39" x14ac:dyDescent="0.3">
      <c r="Z147" s="165"/>
      <c r="AA147" s="166"/>
      <c r="AB147" s="166"/>
      <c r="AC147" s="166"/>
      <c r="AD147" s="166"/>
      <c r="AE147" s="166"/>
      <c r="AF147" s="166"/>
      <c r="AG147" s="166"/>
      <c r="AH147" s="166"/>
      <c r="AI147" s="166"/>
      <c r="AJ147" s="166"/>
      <c r="AK147" s="166"/>
      <c r="AL147" s="166"/>
      <c r="AM147" s="169"/>
    </row>
    <row r="148" spans="26:39" x14ac:dyDescent="0.3">
      <c r="Z148" s="165"/>
      <c r="AA148" s="166"/>
      <c r="AB148" s="166"/>
      <c r="AC148" s="166"/>
      <c r="AD148" s="166"/>
      <c r="AE148" s="166"/>
      <c r="AF148" s="166"/>
      <c r="AG148" s="166"/>
      <c r="AH148" s="166"/>
      <c r="AI148" s="166"/>
      <c r="AJ148" s="166"/>
      <c r="AK148" s="166"/>
      <c r="AL148" s="166"/>
      <c r="AM148" s="169"/>
    </row>
    <row r="149" spans="26:39" x14ac:dyDescent="0.3">
      <c r="Z149" s="165"/>
      <c r="AA149" s="166"/>
      <c r="AB149" s="166"/>
      <c r="AC149" s="166"/>
      <c r="AD149" s="166"/>
      <c r="AE149" s="166"/>
      <c r="AF149" s="166"/>
      <c r="AG149" s="166"/>
      <c r="AH149" s="166"/>
      <c r="AI149" s="166"/>
      <c r="AJ149" s="166"/>
      <c r="AK149" s="166"/>
      <c r="AL149" s="166"/>
      <c r="AM149" s="169"/>
    </row>
    <row r="150" spans="26:39" x14ac:dyDescent="0.3">
      <c r="Z150" s="165"/>
      <c r="AA150" s="166"/>
      <c r="AB150" s="166"/>
      <c r="AC150" s="166"/>
      <c r="AD150" s="166"/>
      <c r="AE150" s="166"/>
      <c r="AF150" s="166"/>
      <c r="AG150" s="166"/>
      <c r="AH150" s="166"/>
      <c r="AI150" s="166"/>
      <c r="AJ150" s="166"/>
      <c r="AK150" s="166"/>
      <c r="AL150" s="166"/>
      <c r="AM150" s="169"/>
    </row>
    <row r="151" spans="26:39" x14ac:dyDescent="0.3">
      <c r="Z151" s="165"/>
      <c r="AA151" s="166"/>
      <c r="AB151" s="166"/>
      <c r="AC151" s="166"/>
      <c r="AD151" s="166"/>
      <c r="AE151" s="166"/>
      <c r="AF151" s="166"/>
      <c r="AG151" s="166"/>
      <c r="AH151" s="166"/>
      <c r="AI151" s="166"/>
      <c r="AJ151" s="166"/>
      <c r="AK151" s="166"/>
      <c r="AL151" s="166"/>
      <c r="AM151" s="169"/>
    </row>
    <row r="152" spans="26:39" x14ac:dyDescent="0.3">
      <c r="Z152" s="191"/>
      <c r="AA152" s="180"/>
      <c r="AB152" s="180"/>
      <c r="AC152" s="180"/>
      <c r="AD152" s="180"/>
      <c r="AE152" s="180"/>
      <c r="AF152" s="180"/>
      <c r="AG152" s="180"/>
      <c r="AH152" s="180"/>
      <c r="AI152" s="180"/>
      <c r="AJ152" s="180"/>
      <c r="AK152" s="180"/>
      <c r="AL152" s="180"/>
      <c r="AM152" s="169"/>
    </row>
    <row r="153" spans="26:39" x14ac:dyDescent="0.3">
      <c r="Z153" s="165"/>
      <c r="AA153" s="166"/>
      <c r="AB153" s="166"/>
      <c r="AC153" s="166"/>
      <c r="AD153" s="166"/>
      <c r="AE153" s="166"/>
      <c r="AF153" s="166"/>
      <c r="AG153" s="166"/>
      <c r="AH153" s="166"/>
      <c r="AI153" s="166"/>
      <c r="AJ153" s="166"/>
      <c r="AK153" s="166"/>
      <c r="AL153" s="166"/>
      <c r="AM153" s="169"/>
    </row>
    <row r="154" spans="26:39" x14ac:dyDescent="0.3">
      <c r="Z154" s="165"/>
      <c r="AA154" s="166"/>
      <c r="AB154" s="166"/>
      <c r="AC154" s="166"/>
      <c r="AD154" s="166"/>
      <c r="AE154" s="166"/>
      <c r="AF154" s="166"/>
      <c r="AG154" s="166"/>
      <c r="AH154" s="166"/>
      <c r="AI154" s="166"/>
      <c r="AJ154" s="166"/>
      <c r="AK154" s="166"/>
      <c r="AL154" s="166"/>
      <c r="AM154" s="169"/>
    </row>
    <row r="155" spans="26:39" x14ac:dyDescent="0.3">
      <c r="Z155" s="165"/>
      <c r="AA155" s="166"/>
      <c r="AB155" s="166"/>
      <c r="AC155" s="166"/>
      <c r="AD155" s="166"/>
      <c r="AE155" s="166"/>
      <c r="AF155" s="166"/>
      <c r="AG155" s="166"/>
      <c r="AH155" s="166"/>
      <c r="AI155" s="166"/>
      <c r="AJ155" s="166"/>
      <c r="AK155" s="166"/>
      <c r="AL155" s="166"/>
      <c r="AM155" s="169"/>
    </row>
    <row r="156" spans="26:39" x14ac:dyDescent="0.3">
      <c r="Z156" s="165"/>
      <c r="AA156" s="166"/>
      <c r="AB156" s="166"/>
      <c r="AC156" s="166"/>
      <c r="AD156" s="166"/>
      <c r="AE156" s="166"/>
      <c r="AF156" s="166"/>
      <c r="AG156" s="166"/>
      <c r="AH156" s="166"/>
      <c r="AI156" s="166"/>
      <c r="AJ156" s="166"/>
      <c r="AK156" s="166"/>
      <c r="AL156" s="166"/>
      <c r="AM156" s="169"/>
    </row>
    <row r="157" spans="26:39" x14ac:dyDescent="0.3">
      <c r="Z157" s="165"/>
      <c r="AA157" s="166"/>
      <c r="AB157" s="166"/>
      <c r="AC157" s="166"/>
      <c r="AD157" s="166"/>
      <c r="AE157" s="166"/>
      <c r="AF157" s="166"/>
      <c r="AG157" s="166"/>
      <c r="AH157" s="166"/>
      <c r="AI157" s="166"/>
      <c r="AJ157" s="166"/>
      <c r="AK157" s="166"/>
      <c r="AL157" s="166"/>
      <c r="AM157" s="169"/>
    </row>
    <row r="158" spans="26:39" x14ac:dyDescent="0.3">
      <c r="Z158" s="165"/>
      <c r="AA158" s="166"/>
      <c r="AB158" s="166"/>
      <c r="AC158" s="166"/>
      <c r="AD158" s="166"/>
      <c r="AE158" s="166"/>
      <c r="AF158" s="166"/>
      <c r="AG158" s="166"/>
      <c r="AH158" s="166"/>
      <c r="AI158" s="166"/>
      <c r="AJ158" s="166"/>
      <c r="AK158" s="166"/>
      <c r="AL158" s="166"/>
      <c r="AM158" s="169"/>
    </row>
    <row r="159" spans="26:39" x14ac:dyDescent="0.3">
      <c r="Z159" s="165"/>
      <c r="AA159" s="166"/>
      <c r="AB159" s="166"/>
      <c r="AC159" s="166"/>
      <c r="AD159" s="166"/>
      <c r="AE159" s="166"/>
      <c r="AF159" s="166"/>
      <c r="AG159" s="166"/>
      <c r="AH159" s="166"/>
      <c r="AI159" s="166"/>
      <c r="AJ159" s="166"/>
      <c r="AK159" s="166"/>
      <c r="AL159" s="166"/>
      <c r="AM159" s="169"/>
    </row>
    <row r="160" spans="26:39" x14ac:dyDescent="0.3">
      <c r="Z160" s="165"/>
      <c r="AA160" s="166"/>
      <c r="AB160" s="166"/>
      <c r="AC160" s="166"/>
      <c r="AD160" s="166"/>
      <c r="AE160" s="166"/>
      <c r="AF160" s="166"/>
      <c r="AG160" s="166"/>
      <c r="AH160" s="166"/>
      <c r="AI160" s="166"/>
      <c r="AJ160" s="166"/>
      <c r="AK160" s="166"/>
      <c r="AL160" s="166"/>
      <c r="AM160" s="169"/>
    </row>
    <row r="161" spans="26:39" x14ac:dyDescent="0.3">
      <c r="Z161" s="191"/>
      <c r="AA161" s="166"/>
      <c r="AB161" s="166"/>
      <c r="AC161" s="166"/>
      <c r="AD161" s="166"/>
      <c r="AE161" s="166"/>
      <c r="AF161" s="166"/>
      <c r="AG161" s="166"/>
      <c r="AH161" s="166"/>
      <c r="AI161" s="166"/>
      <c r="AJ161" s="166"/>
      <c r="AK161" s="166"/>
      <c r="AL161" s="166"/>
      <c r="AM161" s="169"/>
    </row>
    <row r="162" spans="26:39" x14ac:dyDescent="0.3">
      <c r="Z162" s="165"/>
      <c r="AA162" s="166"/>
      <c r="AB162" s="166"/>
      <c r="AC162" s="166"/>
      <c r="AD162" s="166"/>
      <c r="AE162" s="166"/>
      <c r="AF162" s="166"/>
      <c r="AG162" s="166"/>
      <c r="AH162" s="166"/>
      <c r="AI162" s="166"/>
      <c r="AJ162" s="166"/>
      <c r="AK162" s="166"/>
      <c r="AL162" s="166"/>
      <c r="AM162" s="169"/>
    </row>
    <row r="163" spans="26:39" x14ac:dyDescent="0.3">
      <c r="Z163" s="165"/>
      <c r="AA163" s="166"/>
      <c r="AB163" s="166"/>
      <c r="AC163" s="166"/>
      <c r="AD163" s="166"/>
      <c r="AE163" s="166"/>
      <c r="AF163" s="166"/>
      <c r="AG163" s="166"/>
      <c r="AH163" s="166"/>
      <c r="AI163" s="166"/>
      <c r="AJ163" s="166"/>
      <c r="AK163" s="166"/>
      <c r="AL163" s="166"/>
      <c r="AM163" s="169"/>
    </row>
    <row r="164" spans="26:39" x14ac:dyDescent="0.3">
      <c r="Z164" s="165"/>
      <c r="AA164" s="166"/>
      <c r="AB164" s="166"/>
      <c r="AC164" s="166"/>
      <c r="AD164" s="166"/>
      <c r="AE164" s="166"/>
      <c r="AF164" s="166"/>
      <c r="AG164" s="166"/>
      <c r="AH164" s="166"/>
      <c r="AI164" s="166"/>
      <c r="AJ164" s="166"/>
      <c r="AK164" s="166"/>
      <c r="AL164" s="166"/>
      <c r="AM164" s="169"/>
    </row>
    <row r="165" spans="26:39" x14ac:dyDescent="0.3">
      <c r="Z165" s="165"/>
      <c r="AA165" s="166"/>
      <c r="AB165" s="166"/>
      <c r="AC165" s="166"/>
      <c r="AD165" s="166"/>
      <c r="AE165" s="166"/>
      <c r="AF165" s="166"/>
      <c r="AG165" s="166"/>
      <c r="AH165" s="166"/>
      <c r="AI165" s="166"/>
      <c r="AJ165" s="166"/>
      <c r="AK165" s="166"/>
      <c r="AL165" s="166"/>
      <c r="AM165" s="169"/>
    </row>
    <row r="166" spans="26:39" x14ac:dyDescent="0.3">
      <c r="Z166" s="165"/>
      <c r="AA166" s="166"/>
      <c r="AB166" s="166"/>
      <c r="AC166" s="166"/>
      <c r="AD166" s="166"/>
      <c r="AE166" s="166"/>
      <c r="AF166" s="166"/>
      <c r="AG166" s="166"/>
      <c r="AH166" s="166"/>
      <c r="AI166" s="166"/>
      <c r="AJ166" s="166"/>
      <c r="AK166" s="166"/>
      <c r="AL166" s="166"/>
      <c r="AM166" s="169"/>
    </row>
    <row r="167" spans="26:39" x14ac:dyDescent="0.3">
      <c r="Z167" s="191"/>
      <c r="AA167" s="166"/>
      <c r="AB167" s="166"/>
      <c r="AC167" s="166"/>
      <c r="AD167" s="166"/>
      <c r="AE167" s="166"/>
      <c r="AF167" s="166"/>
      <c r="AG167" s="166"/>
      <c r="AH167" s="166"/>
      <c r="AI167" s="166"/>
      <c r="AJ167" s="166"/>
      <c r="AK167" s="166"/>
      <c r="AL167" s="166"/>
      <c r="AM167" s="169"/>
    </row>
    <row r="168" spans="26:39" x14ac:dyDescent="0.3">
      <c r="Z168" s="165"/>
      <c r="AA168" s="166"/>
      <c r="AB168" s="166"/>
      <c r="AC168" s="166"/>
      <c r="AD168" s="166"/>
      <c r="AE168" s="166"/>
      <c r="AF168" s="166"/>
      <c r="AG168" s="166"/>
      <c r="AH168" s="166"/>
      <c r="AI168" s="166"/>
      <c r="AJ168" s="166"/>
      <c r="AK168" s="166"/>
      <c r="AL168" s="166"/>
      <c r="AM168" s="169"/>
    </row>
    <row r="169" spans="26:39" x14ac:dyDescent="0.3">
      <c r="Z169" s="165"/>
      <c r="AA169" s="166"/>
      <c r="AB169" s="166"/>
      <c r="AC169" s="166"/>
      <c r="AD169" s="166"/>
      <c r="AE169" s="166"/>
      <c r="AF169" s="166"/>
      <c r="AG169" s="166"/>
      <c r="AH169" s="166"/>
      <c r="AI169" s="166"/>
      <c r="AJ169" s="166"/>
      <c r="AK169" s="166"/>
      <c r="AL169" s="166"/>
      <c r="AM169" s="169"/>
    </row>
    <row r="170" spans="26:39" x14ac:dyDescent="0.3">
      <c r="Z170" s="165"/>
      <c r="AA170" s="166"/>
      <c r="AB170" s="166"/>
      <c r="AC170" s="166"/>
      <c r="AD170" s="166"/>
      <c r="AE170" s="166"/>
      <c r="AF170" s="166"/>
      <c r="AG170" s="166"/>
      <c r="AH170" s="166"/>
      <c r="AI170" s="166"/>
      <c r="AJ170" s="166"/>
      <c r="AK170" s="166"/>
      <c r="AL170" s="166"/>
      <c r="AM170" s="169"/>
    </row>
    <row r="171" spans="26:39" x14ac:dyDescent="0.3">
      <c r="Z171" s="190"/>
      <c r="AA171" s="166"/>
      <c r="AB171" s="166"/>
      <c r="AC171" s="166"/>
      <c r="AD171" s="166"/>
      <c r="AE171" s="166"/>
      <c r="AF171" s="166"/>
      <c r="AG171" s="166"/>
      <c r="AH171" s="166"/>
      <c r="AI171" s="166"/>
      <c r="AJ171" s="166"/>
      <c r="AK171" s="166"/>
      <c r="AL171" s="166"/>
      <c r="AM171" s="169"/>
    </row>
    <row r="172" spans="26:39" x14ac:dyDescent="0.3">
      <c r="Z172" s="191"/>
      <c r="AA172" s="166"/>
      <c r="AB172" s="166"/>
      <c r="AC172" s="166"/>
      <c r="AD172" s="166"/>
      <c r="AE172" s="166"/>
      <c r="AF172" s="166"/>
      <c r="AG172" s="166"/>
      <c r="AH172" s="166"/>
      <c r="AI172" s="166"/>
      <c r="AJ172" s="166"/>
      <c r="AK172" s="166"/>
      <c r="AL172" s="166"/>
      <c r="AM172" s="169"/>
    </row>
    <row r="173" spans="26:39" x14ac:dyDescent="0.3">
      <c r="Z173" s="165"/>
      <c r="AA173" s="166"/>
      <c r="AB173" s="166"/>
      <c r="AC173" s="166"/>
      <c r="AD173" s="166"/>
      <c r="AE173" s="166"/>
      <c r="AF173" s="166"/>
      <c r="AG173" s="166"/>
      <c r="AH173" s="166"/>
      <c r="AI173" s="166"/>
      <c r="AJ173" s="166"/>
      <c r="AK173" s="166"/>
      <c r="AL173" s="166"/>
      <c r="AM173" s="169"/>
    </row>
    <row r="174" spans="26:39" x14ac:dyDescent="0.3">
      <c r="Z174" s="165"/>
      <c r="AA174" s="166"/>
      <c r="AB174" s="166"/>
      <c r="AC174" s="166"/>
      <c r="AD174" s="166"/>
      <c r="AE174" s="166"/>
      <c r="AF174" s="166"/>
      <c r="AG174" s="166"/>
      <c r="AH174" s="166"/>
      <c r="AI174" s="166"/>
      <c r="AJ174" s="166"/>
      <c r="AK174" s="166"/>
      <c r="AL174" s="166"/>
      <c r="AM174" s="169"/>
    </row>
    <row r="175" spans="26:39" x14ac:dyDescent="0.3">
      <c r="Z175" s="165"/>
      <c r="AA175" s="166"/>
      <c r="AB175" s="166"/>
      <c r="AC175" s="166"/>
      <c r="AD175" s="166"/>
      <c r="AE175" s="166"/>
      <c r="AF175" s="166"/>
      <c r="AG175" s="166"/>
      <c r="AH175" s="166"/>
      <c r="AI175" s="166"/>
      <c r="AJ175" s="166"/>
      <c r="AK175" s="166"/>
      <c r="AL175" s="166"/>
      <c r="AM175" s="169"/>
    </row>
    <row r="176" spans="26:39" x14ac:dyDescent="0.3">
      <c r="Z176" s="165"/>
      <c r="AA176" s="180"/>
      <c r="AB176" s="180"/>
      <c r="AC176" s="180"/>
      <c r="AD176" s="180"/>
      <c r="AE176" s="180"/>
      <c r="AF176" s="180"/>
      <c r="AG176" s="180"/>
      <c r="AH176" s="180"/>
      <c r="AI176" s="180"/>
      <c r="AJ176" s="180"/>
      <c r="AK176" s="180"/>
      <c r="AL176" s="180"/>
      <c r="AM176" s="169"/>
    </row>
    <row r="177" spans="26:39" x14ac:dyDescent="0.3">
      <c r="Z177" s="165"/>
      <c r="AA177" s="166"/>
      <c r="AB177" s="166"/>
      <c r="AC177" s="166"/>
      <c r="AD177" s="166"/>
      <c r="AE177" s="166"/>
      <c r="AF177" s="166"/>
      <c r="AG177" s="166"/>
      <c r="AH177" s="166"/>
      <c r="AI177" s="166"/>
      <c r="AJ177" s="166"/>
      <c r="AK177" s="166"/>
      <c r="AL177" s="166"/>
      <c r="AM177" s="169"/>
    </row>
    <row r="178" spans="26:39" x14ac:dyDescent="0.3">
      <c r="Z178" s="165"/>
      <c r="AA178" s="166"/>
      <c r="AB178" s="166"/>
      <c r="AC178" s="166"/>
      <c r="AD178" s="166"/>
      <c r="AE178" s="166"/>
      <c r="AF178" s="166"/>
      <c r="AG178" s="166"/>
      <c r="AH178" s="166"/>
      <c r="AI178" s="166"/>
      <c r="AJ178" s="166"/>
      <c r="AK178" s="166"/>
      <c r="AL178" s="166"/>
      <c r="AM178" s="169"/>
    </row>
    <row r="179" spans="26:39" x14ac:dyDescent="0.3">
      <c r="Z179" s="191"/>
      <c r="AA179" s="180"/>
      <c r="AB179" s="180"/>
      <c r="AC179" s="180"/>
      <c r="AD179" s="180"/>
      <c r="AE179" s="180"/>
      <c r="AF179" s="180"/>
      <c r="AG179" s="180"/>
      <c r="AH179" s="180"/>
      <c r="AI179" s="180"/>
      <c r="AJ179" s="180"/>
      <c r="AK179" s="180"/>
      <c r="AL179" s="180"/>
      <c r="AM179" s="169"/>
    </row>
    <row r="180" spans="26:39" x14ac:dyDescent="0.3">
      <c r="Z180" s="165"/>
      <c r="AA180" s="166"/>
      <c r="AB180" s="166"/>
      <c r="AC180" s="166"/>
      <c r="AD180" s="166"/>
      <c r="AE180" s="166"/>
      <c r="AF180" s="166"/>
      <c r="AG180" s="166"/>
      <c r="AH180" s="166"/>
      <c r="AI180" s="166"/>
      <c r="AJ180" s="166"/>
      <c r="AK180" s="166"/>
      <c r="AL180" s="166"/>
      <c r="AM180" s="169"/>
    </row>
    <row r="181" spans="26:39" x14ac:dyDescent="0.3">
      <c r="Z181" s="165"/>
      <c r="AA181" s="180"/>
      <c r="AB181" s="180"/>
      <c r="AC181" s="180"/>
      <c r="AD181" s="180"/>
      <c r="AE181" s="180"/>
      <c r="AF181" s="180"/>
      <c r="AG181" s="180"/>
      <c r="AH181" s="180"/>
      <c r="AI181" s="180"/>
      <c r="AJ181" s="180"/>
      <c r="AK181" s="180"/>
      <c r="AL181" s="180"/>
      <c r="AM181" s="169"/>
    </row>
    <row r="182" spans="26:39" x14ac:dyDescent="0.3">
      <c r="Z182" s="165"/>
      <c r="AA182" s="165"/>
      <c r="AB182" s="165"/>
      <c r="AC182" s="165"/>
      <c r="AD182" s="165"/>
      <c r="AE182" s="165"/>
      <c r="AF182" s="165"/>
      <c r="AG182" s="165"/>
      <c r="AH182" s="165"/>
      <c r="AI182" s="165"/>
      <c r="AJ182" s="165"/>
      <c r="AK182" s="165"/>
      <c r="AL182" s="165"/>
      <c r="AM182" s="169"/>
    </row>
    <row r="183" spans="26:39" x14ac:dyDescent="0.3">
      <c r="Z183" s="165"/>
      <c r="AA183" s="165"/>
      <c r="AB183" s="165"/>
      <c r="AC183" s="165"/>
      <c r="AD183" s="165"/>
      <c r="AE183" s="165"/>
      <c r="AF183" s="165"/>
      <c r="AG183" s="165"/>
      <c r="AH183" s="165"/>
      <c r="AI183" s="165"/>
      <c r="AJ183" s="165"/>
      <c r="AK183" s="165"/>
      <c r="AL183" s="165"/>
      <c r="AM183" s="169"/>
    </row>
    <row r="184" spans="26:39" x14ac:dyDescent="0.3">
      <c r="Z184" s="165"/>
      <c r="AA184" s="165"/>
      <c r="AB184" s="165"/>
      <c r="AC184" s="165"/>
      <c r="AD184" s="165"/>
      <c r="AE184" s="165"/>
      <c r="AF184" s="165"/>
      <c r="AG184" s="165"/>
      <c r="AH184" s="165"/>
      <c r="AI184" s="165"/>
      <c r="AJ184" s="165"/>
      <c r="AK184" s="165"/>
      <c r="AL184" s="165"/>
      <c r="AM184" s="169"/>
    </row>
    <row r="185" spans="26:39" x14ac:dyDescent="0.3">
      <c r="Z185" s="165"/>
      <c r="AA185" s="165"/>
      <c r="AB185" s="165"/>
      <c r="AC185" s="165"/>
      <c r="AD185" s="165"/>
      <c r="AE185" s="165"/>
      <c r="AF185" s="165"/>
      <c r="AG185" s="165"/>
      <c r="AH185" s="165"/>
      <c r="AI185" s="165"/>
      <c r="AJ185" s="165"/>
      <c r="AK185" s="165"/>
      <c r="AL185" s="165"/>
      <c r="AM185" s="169"/>
    </row>
    <row r="186" spans="26:39" x14ac:dyDescent="0.3">
      <c r="Z186" s="165"/>
      <c r="AA186" s="165"/>
      <c r="AB186" s="165"/>
      <c r="AC186" s="165"/>
      <c r="AD186" s="165"/>
      <c r="AE186" s="165"/>
      <c r="AF186" s="165"/>
      <c r="AG186" s="165"/>
      <c r="AH186" s="165"/>
      <c r="AI186" s="165"/>
      <c r="AJ186" s="165"/>
      <c r="AK186" s="165"/>
      <c r="AL186" s="165"/>
      <c r="AM186" s="169"/>
    </row>
    <row r="187" spans="26:39" x14ac:dyDescent="0.3">
      <c r="Z187" s="165"/>
      <c r="AA187" s="165"/>
      <c r="AB187" s="165"/>
      <c r="AC187" s="165"/>
      <c r="AD187" s="165"/>
      <c r="AE187" s="165"/>
      <c r="AF187" s="165"/>
      <c r="AG187" s="165"/>
      <c r="AH187" s="165"/>
      <c r="AI187" s="165"/>
      <c r="AJ187" s="165"/>
      <c r="AK187" s="165"/>
      <c r="AL187" s="165"/>
      <c r="AM187" s="169"/>
    </row>
    <row r="188" spans="26:39" x14ac:dyDescent="0.3">
      <c r="Z188" s="165"/>
      <c r="AA188" s="165"/>
      <c r="AB188" s="165"/>
      <c r="AC188" s="165"/>
      <c r="AD188" s="165"/>
      <c r="AE188" s="165"/>
      <c r="AF188" s="165"/>
      <c r="AG188" s="165"/>
      <c r="AH188" s="165"/>
      <c r="AI188" s="165"/>
      <c r="AJ188" s="165"/>
      <c r="AK188" s="165"/>
      <c r="AL188" s="165"/>
      <c r="AM188" s="169"/>
    </row>
    <row r="189" spans="26:39" x14ac:dyDescent="0.3">
      <c r="Z189" s="165"/>
      <c r="AA189" s="165"/>
      <c r="AB189" s="165"/>
      <c r="AC189" s="165"/>
      <c r="AD189" s="165"/>
      <c r="AE189" s="165"/>
      <c r="AF189" s="165"/>
      <c r="AG189" s="165"/>
      <c r="AH189" s="165"/>
      <c r="AI189" s="165"/>
      <c r="AJ189" s="165"/>
      <c r="AK189" s="165"/>
      <c r="AL189" s="165"/>
      <c r="AM189" s="169"/>
    </row>
    <row r="190" spans="26:39" x14ac:dyDescent="0.3">
      <c r="Z190" s="165"/>
      <c r="AA190" s="165"/>
      <c r="AB190" s="165"/>
      <c r="AC190" s="165"/>
      <c r="AD190" s="165"/>
      <c r="AE190" s="165"/>
      <c r="AF190" s="165"/>
      <c r="AG190" s="165"/>
      <c r="AH190" s="165"/>
      <c r="AI190" s="165"/>
      <c r="AJ190" s="165"/>
      <c r="AK190" s="165"/>
      <c r="AL190" s="165"/>
      <c r="AM190" s="169"/>
    </row>
    <row r="191" spans="26:39" x14ac:dyDescent="0.3">
      <c r="Z191" s="165"/>
      <c r="AA191" s="165"/>
      <c r="AB191" s="165"/>
      <c r="AC191" s="165"/>
      <c r="AD191" s="165"/>
      <c r="AE191" s="165"/>
      <c r="AF191" s="165"/>
      <c r="AG191" s="165"/>
      <c r="AH191" s="165"/>
      <c r="AI191" s="165"/>
      <c r="AJ191" s="165"/>
      <c r="AK191" s="165"/>
      <c r="AL191" s="165"/>
      <c r="AM191" s="169"/>
    </row>
    <row r="192" spans="26:39" x14ac:dyDescent="0.3">
      <c r="Z192" s="165"/>
      <c r="AA192" s="165"/>
      <c r="AB192" s="165"/>
      <c r="AC192" s="165"/>
      <c r="AD192" s="165"/>
      <c r="AE192" s="165"/>
      <c r="AF192" s="165"/>
      <c r="AG192" s="165"/>
      <c r="AH192" s="165"/>
      <c r="AI192" s="165"/>
      <c r="AJ192" s="165"/>
      <c r="AK192" s="165"/>
      <c r="AL192" s="165"/>
      <c r="AM192" s="169"/>
    </row>
    <row r="193" spans="26:39" x14ac:dyDescent="0.3">
      <c r="Z193" s="165"/>
      <c r="AA193" s="165"/>
      <c r="AB193" s="165"/>
      <c r="AC193" s="165"/>
      <c r="AD193" s="165"/>
      <c r="AE193" s="165"/>
      <c r="AF193" s="165"/>
      <c r="AG193" s="165"/>
      <c r="AH193" s="165"/>
      <c r="AI193" s="165"/>
      <c r="AJ193" s="165"/>
      <c r="AK193" s="165"/>
      <c r="AL193" s="165"/>
      <c r="AM193" s="169"/>
    </row>
    <row r="194" spans="26:39" x14ac:dyDescent="0.3">
      <c r="Z194" s="165"/>
      <c r="AA194" s="165"/>
      <c r="AB194" s="165"/>
      <c r="AC194" s="165"/>
      <c r="AD194" s="165"/>
      <c r="AE194" s="165"/>
      <c r="AF194" s="165"/>
      <c r="AG194" s="165"/>
      <c r="AH194" s="165"/>
      <c r="AI194" s="165"/>
      <c r="AJ194" s="165"/>
      <c r="AK194" s="165"/>
      <c r="AL194" s="165"/>
      <c r="AM194" s="169"/>
    </row>
    <row r="195" spans="26:39" x14ac:dyDescent="0.3">
      <c r="Z195" s="165"/>
      <c r="AA195" s="165"/>
      <c r="AB195" s="165"/>
      <c r="AC195" s="165"/>
      <c r="AD195" s="165"/>
      <c r="AE195" s="165"/>
      <c r="AF195" s="165"/>
      <c r="AG195" s="165"/>
      <c r="AH195" s="165"/>
      <c r="AI195" s="165"/>
      <c r="AJ195" s="165"/>
      <c r="AK195" s="165"/>
      <c r="AL195" s="165"/>
      <c r="AM195" s="169"/>
    </row>
    <row r="196" spans="26:39" x14ac:dyDescent="0.3">
      <c r="Z196" s="165"/>
      <c r="AA196" s="165"/>
      <c r="AB196" s="165"/>
      <c r="AC196" s="165"/>
      <c r="AD196" s="165"/>
      <c r="AE196" s="165"/>
      <c r="AF196" s="165"/>
      <c r="AG196" s="165"/>
      <c r="AH196" s="165"/>
      <c r="AI196" s="165"/>
      <c r="AJ196" s="165"/>
      <c r="AK196" s="165"/>
      <c r="AL196" s="165"/>
      <c r="AM196" s="169"/>
    </row>
    <row r="197" spans="26:39" x14ac:dyDescent="0.3">
      <c r="Z197" s="165"/>
      <c r="AA197" s="165"/>
      <c r="AB197" s="165"/>
      <c r="AC197" s="165"/>
      <c r="AD197" s="165"/>
      <c r="AE197" s="165"/>
      <c r="AF197" s="165"/>
      <c r="AG197" s="165"/>
      <c r="AH197" s="165"/>
      <c r="AI197" s="165"/>
      <c r="AJ197" s="165"/>
      <c r="AK197" s="165"/>
      <c r="AL197" s="165"/>
      <c r="AM197" s="169"/>
    </row>
    <row r="198" spans="26:39" x14ac:dyDescent="0.3">
      <c r="Z198" s="165"/>
      <c r="AA198" s="165"/>
      <c r="AB198" s="165"/>
      <c r="AC198" s="165"/>
      <c r="AD198" s="165"/>
      <c r="AE198" s="165"/>
      <c r="AF198" s="165"/>
      <c r="AG198" s="165"/>
      <c r="AH198" s="165"/>
      <c r="AI198" s="165"/>
      <c r="AJ198" s="165"/>
      <c r="AK198" s="165"/>
      <c r="AL198" s="165"/>
      <c r="AM198" s="169"/>
    </row>
    <row r="199" spans="26:39" x14ac:dyDescent="0.3">
      <c r="Z199" s="165"/>
      <c r="AA199" s="165"/>
      <c r="AB199" s="165"/>
      <c r="AC199" s="165"/>
      <c r="AD199" s="165"/>
      <c r="AE199" s="165"/>
      <c r="AF199" s="165"/>
      <c r="AG199" s="165"/>
      <c r="AH199" s="165"/>
      <c r="AI199" s="165"/>
      <c r="AJ199" s="165"/>
      <c r="AK199" s="165"/>
      <c r="AL199" s="165"/>
      <c r="AM199" s="169"/>
    </row>
    <row r="200" spans="26:39" x14ac:dyDescent="0.3">
      <c r="Z200" s="165"/>
      <c r="AA200" s="165"/>
      <c r="AB200" s="165"/>
      <c r="AC200" s="165"/>
      <c r="AD200" s="165"/>
      <c r="AE200" s="165"/>
      <c r="AF200" s="165"/>
      <c r="AG200" s="165"/>
      <c r="AH200" s="165"/>
      <c r="AI200" s="165"/>
      <c r="AJ200" s="165"/>
      <c r="AK200" s="165"/>
      <c r="AL200" s="165"/>
      <c r="AM200" s="169"/>
    </row>
    <row r="201" spans="26:39" x14ac:dyDescent="0.3">
      <c r="Z201" s="165"/>
      <c r="AA201" s="165"/>
      <c r="AB201" s="165"/>
      <c r="AC201" s="165"/>
      <c r="AD201" s="165"/>
      <c r="AE201" s="165"/>
      <c r="AF201" s="165"/>
      <c r="AG201" s="165"/>
      <c r="AH201" s="165"/>
      <c r="AI201" s="165"/>
      <c r="AJ201" s="165"/>
      <c r="AK201" s="165"/>
      <c r="AL201" s="165"/>
      <c r="AM201" s="169"/>
    </row>
    <row r="202" spans="26:39" x14ac:dyDescent="0.3">
      <c r="Z202" s="165"/>
      <c r="AA202" s="165"/>
      <c r="AB202" s="165"/>
      <c r="AC202" s="165"/>
      <c r="AD202" s="165"/>
      <c r="AE202" s="165"/>
      <c r="AF202" s="165"/>
      <c r="AG202" s="165"/>
      <c r="AH202" s="165"/>
      <c r="AI202" s="165"/>
      <c r="AJ202" s="165"/>
      <c r="AK202" s="165"/>
      <c r="AL202" s="165"/>
      <c r="AM202" s="169"/>
    </row>
    <row r="203" spans="26:39" x14ac:dyDescent="0.3">
      <c r="Z203" s="165"/>
      <c r="AA203" s="165"/>
      <c r="AB203" s="165"/>
      <c r="AC203" s="165"/>
      <c r="AD203" s="165"/>
      <c r="AE203" s="165"/>
      <c r="AF203" s="165"/>
      <c r="AG203" s="165"/>
      <c r="AH203" s="165"/>
      <c r="AI203" s="165"/>
      <c r="AJ203" s="165"/>
      <c r="AK203" s="165"/>
      <c r="AL203" s="165"/>
      <c r="AM203" s="169"/>
    </row>
    <row r="204" spans="26:39" x14ac:dyDescent="0.3">
      <c r="Z204" s="165"/>
      <c r="AA204" s="165"/>
      <c r="AB204" s="165"/>
      <c r="AC204" s="165"/>
      <c r="AD204" s="165"/>
      <c r="AE204" s="165"/>
      <c r="AF204" s="165"/>
      <c r="AG204" s="165"/>
      <c r="AH204" s="165"/>
      <c r="AI204" s="165"/>
      <c r="AJ204" s="165"/>
      <c r="AK204" s="165"/>
      <c r="AL204" s="165"/>
      <c r="AM204" s="169"/>
    </row>
    <row r="205" spans="26:39" x14ac:dyDescent="0.3">
      <c r="Z205" s="165"/>
      <c r="AA205" s="165"/>
      <c r="AB205" s="165"/>
      <c r="AC205" s="165"/>
      <c r="AD205" s="165"/>
      <c r="AE205" s="165"/>
      <c r="AF205" s="165"/>
      <c r="AG205" s="165"/>
      <c r="AH205" s="165"/>
      <c r="AI205" s="165"/>
      <c r="AJ205" s="165"/>
      <c r="AK205" s="165"/>
      <c r="AL205" s="165"/>
      <c r="AM205" s="169"/>
    </row>
    <row r="206" spans="26:39" x14ac:dyDescent="0.3">
      <c r="Z206" s="165"/>
      <c r="AA206" s="165"/>
      <c r="AB206" s="165"/>
      <c r="AC206" s="165"/>
      <c r="AD206" s="165"/>
      <c r="AE206" s="165"/>
      <c r="AF206" s="165"/>
      <c r="AG206" s="165"/>
      <c r="AH206" s="165"/>
      <c r="AI206" s="165"/>
      <c r="AJ206" s="165"/>
      <c r="AK206" s="165"/>
      <c r="AL206" s="165"/>
      <c r="AM206" s="169"/>
    </row>
    <row r="207" spans="26:39" x14ac:dyDescent="0.3">
      <c r="Z207" s="165"/>
      <c r="AA207" s="165"/>
      <c r="AB207" s="165"/>
      <c r="AC207" s="165"/>
      <c r="AD207" s="165"/>
      <c r="AE207" s="165"/>
      <c r="AF207" s="165"/>
      <c r="AG207" s="165"/>
      <c r="AH207" s="165"/>
      <c r="AI207" s="165"/>
      <c r="AJ207" s="165"/>
      <c r="AK207" s="165"/>
      <c r="AL207" s="165"/>
      <c r="AM207" s="169"/>
    </row>
    <row r="208" spans="26:39" x14ac:dyDescent="0.3">
      <c r="Z208" s="165"/>
      <c r="AA208" s="165"/>
      <c r="AB208" s="165"/>
      <c r="AC208" s="165"/>
      <c r="AD208" s="165"/>
      <c r="AE208" s="165"/>
      <c r="AF208" s="165"/>
      <c r="AG208" s="165"/>
      <c r="AH208" s="165"/>
      <c r="AI208" s="165"/>
      <c r="AJ208" s="165"/>
      <c r="AK208" s="165"/>
      <c r="AL208" s="165"/>
      <c r="AM208" s="169"/>
    </row>
    <row r="209" spans="26:39" x14ac:dyDescent="0.3">
      <c r="Z209" s="165"/>
      <c r="AA209" s="165"/>
      <c r="AB209" s="165"/>
      <c r="AC209" s="165"/>
      <c r="AD209" s="165"/>
      <c r="AE209" s="165"/>
      <c r="AF209" s="165"/>
      <c r="AG209" s="165"/>
      <c r="AH209" s="165"/>
      <c r="AI209" s="165"/>
      <c r="AJ209" s="165"/>
      <c r="AK209" s="165"/>
      <c r="AL209" s="165"/>
      <c r="AM209" s="169"/>
    </row>
    <row r="210" spans="26:39" x14ac:dyDescent="0.3">
      <c r="Z210" s="165"/>
      <c r="AA210" s="165"/>
      <c r="AB210" s="165"/>
      <c r="AC210" s="165"/>
      <c r="AD210" s="165"/>
      <c r="AE210" s="165"/>
      <c r="AF210" s="165"/>
      <c r="AG210" s="165"/>
      <c r="AH210" s="165"/>
      <c r="AI210" s="165"/>
      <c r="AJ210" s="165"/>
      <c r="AK210" s="165"/>
      <c r="AL210" s="165"/>
      <c r="AM210" s="169"/>
    </row>
    <row r="211" spans="26:39" x14ac:dyDescent="0.3">
      <c r="Z211" s="165"/>
      <c r="AA211" s="165"/>
      <c r="AB211" s="165"/>
      <c r="AC211" s="165"/>
      <c r="AD211" s="165"/>
      <c r="AE211" s="165"/>
      <c r="AF211" s="165"/>
      <c r="AG211" s="165"/>
      <c r="AH211" s="165"/>
      <c r="AI211" s="165"/>
      <c r="AJ211" s="165"/>
      <c r="AK211" s="165"/>
      <c r="AL211" s="165"/>
      <c r="AM211" s="169"/>
    </row>
    <row r="212" spans="26:39" x14ac:dyDescent="0.3">
      <c r="Z212" s="165"/>
      <c r="AA212" s="165"/>
      <c r="AB212" s="165"/>
      <c r="AC212" s="165"/>
      <c r="AD212" s="165"/>
      <c r="AE212" s="165"/>
      <c r="AF212" s="165"/>
      <c r="AG212" s="165"/>
      <c r="AH212" s="165"/>
      <c r="AI212" s="165"/>
      <c r="AJ212" s="165"/>
      <c r="AK212" s="165"/>
      <c r="AL212" s="165"/>
      <c r="AM212" s="169"/>
    </row>
    <row r="213" spans="26:39" x14ac:dyDescent="0.3">
      <c r="Z213" s="165"/>
      <c r="AA213" s="165"/>
      <c r="AB213" s="165"/>
      <c r="AC213" s="165"/>
      <c r="AD213" s="165"/>
      <c r="AE213" s="165"/>
      <c r="AF213" s="165"/>
      <c r="AG213" s="165"/>
      <c r="AH213" s="165"/>
      <c r="AI213" s="165"/>
      <c r="AJ213" s="165"/>
      <c r="AK213" s="165"/>
      <c r="AL213" s="165"/>
      <c r="AM213" s="169"/>
    </row>
    <row r="214" spans="26:39" x14ac:dyDescent="0.3">
      <c r="Z214" s="165"/>
      <c r="AA214" s="165"/>
      <c r="AB214" s="165"/>
      <c r="AC214" s="165"/>
      <c r="AD214" s="165"/>
      <c r="AE214" s="165"/>
      <c r="AF214" s="165"/>
      <c r="AG214" s="165"/>
      <c r="AH214" s="165"/>
      <c r="AI214" s="165"/>
      <c r="AJ214" s="165"/>
      <c r="AK214" s="165"/>
      <c r="AL214" s="165"/>
      <c r="AM214" s="169"/>
    </row>
    <row r="215" spans="26:39" x14ac:dyDescent="0.3">
      <c r="Z215" s="165"/>
      <c r="AA215" s="165"/>
      <c r="AB215" s="165"/>
      <c r="AC215" s="165"/>
      <c r="AD215" s="165"/>
      <c r="AE215" s="165"/>
      <c r="AF215" s="165"/>
      <c r="AG215" s="165"/>
      <c r="AH215" s="165"/>
      <c r="AI215" s="165"/>
      <c r="AJ215" s="165"/>
      <c r="AK215" s="165"/>
      <c r="AL215" s="165"/>
      <c r="AM215" s="169"/>
    </row>
    <row r="216" spans="26:39" x14ac:dyDescent="0.3">
      <c r="Z216" s="165"/>
      <c r="AA216" s="165"/>
      <c r="AB216" s="165"/>
      <c r="AC216" s="165"/>
      <c r="AD216" s="165"/>
      <c r="AE216" s="165"/>
      <c r="AF216" s="165"/>
      <c r="AG216" s="165"/>
      <c r="AH216" s="165"/>
      <c r="AI216" s="165"/>
      <c r="AJ216" s="165"/>
      <c r="AK216" s="165"/>
      <c r="AL216" s="165"/>
      <c r="AM216" s="169"/>
    </row>
    <row r="217" spans="26:39" x14ac:dyDescent="0.3">
      <c r="Z217" s="165"/>
      <c r="AA217" s="165"/>
      <c r="AB217" s="165"/>
      <c r="AC217" s="165"/>
      <c r="AD217" s="165"/>
      <c r="AE217" s="165"/>
      <c r="AF217" s="165"/>
      <c r="AG217" s="165"/>
      <c r="AH217" s="165"/>
      <c r="AI217" s="165"/>
      <c r="AJ217" s="165"/>
      <c r="AK217" s="165"/>
      <c r="AL217" s="165"/>
      <c r="AM217" s="169"/>
    </row>
    <row r="218" spans="26:39" x14ac:dyDescent="0.3">
      <c r="Z218" s="165"/>
      <c r="AA218" s="165"/>
      <c r="AB218" s="165"/>
      <c r="AC218" s="165"/>
      <c r="AD218" s="165"/>
      <c r="AE218" s="165"/>
      <c r="AF218" s="165"/>
      <c r="AG218" s="165"/>
      <c r="AH218" s="165"/>
      <c r="AI218" s="165"/>
      <c r="AJ218" s="165"/>
      <c r="AK218" s="165"/>
      <c r="AL218" s="165"/>
      <c r="AM218" s="169"/>
    </row>
    <row r="219" spans="26:39" x14ac:dyDescent="0.3">
      <c r="Z219" s="165"/>
      <c r="AA219" s="165"/>
      <c r="AB219" s="165"/>
      <c r="AC219" s="165"/>
      <c r="AD219" s="165"/>
      <c r="AE219" s="165"/>
      <c r="AF219" s="165"/>
      <c r="AG219" s="165"/>
      <c r="AH219" s="165"/>
      <c r="AI219" s="165"/>
      <c r="AJ219" s="165"/>
      <c r="AK219" s="165"/>
      <c r="AL219" s="165"/>
      <c r="AM219" s="169"/>
    </row>
    <row r="220" spans="26:39" x14ac:dyDescent="0.3">
      <c r="Z220" s="165"/>
      <c r="AA220" s="165"/>
      <c r="AB220" s="165"/>
      <c r="AC220" s="165"/>
      <c r="AD220" s="165"/>
      <c r="AE220" s="165"/>
      <c r="AF220" s="165"/>
      <c r="AG220" s="165"/>
      <c r="AH220" s="165"/>
      <c r="AI220" s="165"/>
      <c r="AJ220" s="165"/>
      <c r="AK220" s="165"/>
      <c r="AL220" s="165"/>
      <c r="AM220" s="169"/>
    </row>
    <row r="221" spans="26:39" x14ac:dyDescent="0.3">
      <c r="Z221" s="165"/>
      <c r="AA221" s="165"/>
      <c r="AB221" s="165"/>
      <c r="AC221" s="165"/>
      <c r="AD221" s="165"/>
      <c r="AE221" s="165"/>
      <c r="AF221" s="165"/>
      <c r="AG221" s="165"/>
      <c r="AH221" s="165"/>
      <c r="AI221" s="165"/>
      <c r="AJ221" s="165"/>
      <c r="AK221" s="165"/>
      <c r="AL221" s="165"/>
      <c r="AM221" s="169"/>
    </row>
    <row r="222" spans="26:39" x14ac:dyDescent="0.3">
      <c r="Z222" s="165"/>
      <c r="AA222" s="165"/>
      <c r="AB222" s="165"/>
      <c r="AC222" s="165"/>
      <c r="AD222" s="165"/>
      <c r="AE222" s="165"/>
      <c r="AF222" s="165"/>
      <c r="AG222" s="165"/>
      <c r="AH222" s="165"/>
      <c r="AI222" s="165"/>
      <c r="AJ222" s="165"/>
      <c r="AK222" s="165"/>
      <c r="AL222" s="165"/>
      <c r="AM222" s="169"/>
    </row>
    <row r="223" spans="26:39" x14ac:dyDescent="0.3">
      <c r="Z223" s="165"/>
      <c r="AA223" s="165"/>
      <c r="AB223" s="165"/>
      <c r="AC223" s="165"/>
      <c r="AD223" s="165"/>
      <c r="AE223" s="165"/>
      <c r="AF223" s="165"/>
      <c r="AG223" s="165"/>
      <c r="AH223" s="165"/>
      <c r="AI223" s="165"/>
      <c r="AJ223" s="165"/>
      <c r="AK223" s="165"/>
      <c r="AL223" s="165"/>
      <c r="AM223" s="169"/>
    </row>
    <row r="224" spans="26:39" x14ac:dyDescent="0.3">
      <c r="Z224" s="165"/>
      <c r="AA224" s="165"/>
      <c r="AB224" s="165"/>
      <c r="AC224" s="165"/>
      <c r="AD224" s="165"/>
      <c r="AE224" s="165"/>
      <c r="AF224" s="165"/>
      <c r="AG224" s="165"/>
      <c r="AH224" s="165"/>
      <c r="AI224" s="165"/>
      <c r="AJ224" s="165"/>
      <c r="AK224" s="165"/>
      <c r="AL224" s="165"/>
      <c r="AM224" s="169"/>
    </row>
    <row r="225" spans="26:39" x14ac:dyDescent="0.3">
      <c r="Z225" s="165"/>
      <c r="AA225" s="165"/>
      <c r="AB225" s="165"/>
      <c r="AC225" s="165"/>
      <c r="AD225" s="165"/>
      <c r="AE225" s="165"/>
      <c r="AF225" s="165"/>
      <c r="AG225" s="165"/>
      <c r="AH225" s="165"/>
      <c r="AI225" s="165"/>
      <c r="AJ225" s="165"/>
      <c r="AK225" s="165"/>
      <c r="AL225" s="165"/>
      <c r="AM225" s="169"/>
    </row>
    <row r="226" spans="26:39" x14ac:dyDescent="0.3">
      <c r="Z226" s="165"/>
      <c r="AA226" s="165"/>
      <c r="AB226" s="165"/>
      <c r="AC226" s="165"/>
      <c r="AD226" s="165"/>
      <c r="AE226" s="165"/>
      <c r="AF226" s="165"/>
      <c r="AG226" s="165"/>
      <c r="AH226" s="165"/>
      <c r="AI226" s="165"/>
      <c r="AJ226" s="165"/>
      <c r="AK226" s="165"/>
      <c r="AL226" s="165"/>
      <c r="AM226" s="169"/>
    </row>
    <row r="227" spans="26:39" x14ac:dyDescent="0.3">
      <c r="Z227" s="165"/>
      <c r="AA227" s="165"/>
      <c r="AB227" s="165"/>
      <c r="AC227" s="165"/>
      <c r="AD227" s="165"/>
      <c r="AE227" s="165"/>
      <c r="AF227" s="165"/>
      <c r="AG227" s="165"/>
      <c r="AH227" s="165"/>
      <c r="AI227" s="165"/>
      <c r="AJ227" s="165"/>
      <c r="AK227" s="165"/>
      <c r="AL227" s="165"/>
      <c r="AM227" s="169"/>
    </row>
    <row r="228" spans="26:39" x14ac:dyDescent="0.3">
      <c r="Z228" s="165"/>
      <c r="AA228" s="165"/>
      <c r="AB228" s="165"/>
      <c r="AC228" s="165"/>
      <c r="AD228" s="165"/>
      <c r="AE228" s="165"/>
      <c r="AF228" s="165"/>
      <c r="AG228" s="165"/>
      <c r="AH228" s="165"/>
      <c r="AI228" s="165"/>
      <c r="AJ228" s="165"/>
      <c r="AK228" s="165"/>
      <c r="AL228" s="165"/>
      <c r="AM228" s="169"/>
    </row>
    <row r="229" spans="26:39" x14ac:dyDescent="0.3">
      <c r="Z229" s="165"/>
      <c r="AA229" s="165"/>
      <c r="AB229" s="165"/>
      <c r="AC229" s="165"/>
      <c r="AD229" s="165"/>
      <c r="AE229" s="165"/>
      <c r="AF229" s="165"/>
      <c r="AG229" s="165"/>
      <c r="AH229" s="165"/>
      <c r="AI229" s="165"/>
      <c r="AJ229" s="165"/>
      <c r="AK229" s="165"/>
      <c r="AL229" s="165"/>
      <c r="AM229" s="169"/>
    </row>
    <row r="230" spans="26:39" x14ac:dyDescent="0.3">
      <c r="Z230" s="165"/>
      <c r="AA230" s="165"/>
      <c r="AB230" s="165"/>
      <c r="AC230" s="165"/>
      <c r="AD230" s="165"/>
      <c r="AE230" s="165"/>
      <c r="AF230" s="165"/>
      <c r="AG230" s="165"/>
      <c r="AH230" s="165"/>
      <c r="AI230" s="165"/>
      <c r="AJ230" s="165"/>
      <c r="AK230" s="165"/>
      <c r="AL230" s="165"/>
      <c r="AM230" s="169"/>
    </row>
    <row r="231" spans="26:39" x14ac:dyDescent="0.3">
      <c r="Z231" s="165"/>
      <c r="AA231" s="165"/>
      <c r="AB231" s="165"/>
      <c r="AC231" s="165"/>
      <c r="AD231" s="165"/>
      <c r="AE231" s="165"/>
      <c r="AF231" s="165"/>
      <c r="AG231" s="165"/>
      <c r="AH231" s="165"/>
      <c r="AI231" s="165"/>
      <c r="AJ231" s="165"/>
      <c r="AK231" s="165"/>
      <c r="AL231" s="165"/>
      <c r="AM231" s="169"/>
    </row>
    <row r="232" spans="26:39" x14ac:dyDescent="0.3">
      <c r="Z232" s="165"/>
      <c r="AA232" s="165"/>
      <c r="AB232" s="165"/>
      <c r="AC232" s="165"/>
      <c r="AD232" s="165"/>
      <c r="AE232" s="165"/>
      <c r="AF232" s="165"/>
      <c r="AG232" s="165"/>
      <c r="AH232" s="165"/>
      <c r="AI232" s="165"/>
      <c r="AJ232" s="165"/>
      <c r="AK232" s="165"/>
      <c r="AL232" s="165"/>
      <c r="AM232" s="169"/>
    </row>
    <row r="233" spans="26:39" x14ac:dyDescent="0.3">
      <c r="Z233" s="165"/>
      <c r="AA233" s="165"/>
      <c r="AB233" s="165"/>
      <c r="AC233" s="165"/>
      <c r="AD233" s="165"/>
      <c r="AE233" s="165"/>
      <c r="AF233" s="165"/>
      <c r="AG233" s="165"/>
      <c r="AH233" s="165"/>
      <c r="AI233" s="165"/>
      <c r="AJ233" s="165"/>
      <c r="AK233" s="165"/>
      <c r="AL233" s="165"/>
      <c r="AM233" s="169"/>
    </row>
    <row r="234" spans="26:39" x14ac:dyDescent="0.3">
      <c r="Z234" s="165"/>
      <c r="AA234" s="165"/>
      <c r="AB234" s="165"/>
      <c r="AC234" s="165"/>
      <c r="AD234" s="165"/>
      <c r="AE234" s="165"/>
      <c r="AF234" s="165"/>
      <c r="AG234" s="165"/>
      <c r="AH234" s="165"/>
      <c r="AI234" s="165"/>
      <c r="AJ234" s="165"/>
      <c r="AK234" s="165"/>
      <c r="AL234" s="165"/>
      <c r="AM234" s="169"/>
    </row>
    <row r="235" spans="26:39" x14ac:dyDescent="0.3">
      <c r="Z235" s="165"/>
      <c r="AA235" s="165"/>
      <c r="AB235" s="165"/>
      <c r="AC235" s="165"/>
      <c r="AD235" s="165"/>
      <c r="AE235" s="165"/>
      <c r="AF235" s="165"/>
      <c r="AG235" s="165"/>
      <c r="AH235" s="165"/>
      <c r="AI235" s="165"/>
      <c r="AJ235" s="165"/>
      <c r="AK235" s="165"/>
      <c r="AL235" s="165"/>
      <c r="AM235" s="169"/>
    </row>
    <row r="236" spans="26:39" x14ac:dyDescent="0.3">
      <c r="Z236" s="165"/>
      <c r="AA236" s="165"/>
      <c r="AB236" s="165"/>
      <c r="AC236" s="165"/>
      <c r="AD236" s="165"/>
      <c r="AE236" s="165"/>
      <c r="AF236" s="165"/>
      <c r="AG236" s="165"/>
      <c r="AH236" s="165"/>
      <c r="AI236" s="165"/>
      <c r="AJ236" s="165"/>
      <c r="AK236" s="165"/>
      <c r="AL236" s="165"/>
      <c r="AM236" s="169"/>
    </row>
    <row r="237" spans="26:39" x14ac:dyDescent="0.3">
      <c r="Z237" s="165"/>
      <c r="AA237" s="165"/>
      <c r="AB237" s="165"/>
      <c r="AC237" s="165"/>
      <c r="AD237" s="165"/>
      <c r="AE237" s="165"/>
      <c r="AF237" s="165"/>
      <c r="AG237" s="165"/>
      <c r="AH237" s="165"/>
      <c r="AI237" s="165"/>
      <c r="AJ237" s="165"/>
      <c r="AK237" s="165"/>
      <c r="AL237" s="165"/>
      <c r="AM237" s="169"/>
    </row>
    <row r="238" spans="26:39" x14ac:dyDescent="0.3">
      <c r="Z238" s="165"/>
      <c r="AA238" s="165"/>
      <c r="AB238" s="165"/>
      <c r="AC238" s="165"/>
      <c r="AD238" s="165"/>
      <c r="AE238" s="165"/>
      <c r="AF238" s="165"/>
      <c r="AG238" s="165"/>
      <c r="AH238" s="165"/>
      <c r="AI238" s="165"/>
      <c r="AJ238" s="165"/>
      <c r="AK238" s="165"/>
      <c r="AL238" s="165"/>
      <c r="AM238" s="169"/>
    </row>
    <row r="239" spans="26:39" x14ac:dyDescent="0.3">
      <c r="Z239" s="165"/>
      <c r="AA239" s="165"/>
      <c r="AB239" s="165"/>
      <c r="AC239" s="165"/>
      <c r="AD239" s="165"/>
      <c r="AE239" s="165"/>
      <c r="AF239" s="165"/>
      <c r="AG239" s="165"/>
      <c r="AH239" s="165"/>
      <c r="AI239" s="165"/>
      <c r="AJ239" s="165"/>
      <c r="AK239" s="165"/>
      <c r="AL239" s="165"/>
      <c r="AM239" s="169"/>
    </row>
    <row r="240" spans="26:39" x14ac:dyDescent="0.3">
      <c r="Z240" s="165"/>
      <c r="AA240" s="165"/>
      <c r="AB240" s="165"/>
      <c r="AC240" s="165"/>
      <c r="AD240" s="165"/>
      <c r="AE240" s="165"/>
      <c r="AF240" s="165"/>
      <c r="AG240" s="165"/>
      <c r="AH240" s="165"/>
      <c r="AI240" s="165"/>
      <c r="AJ240" s="165"/>
      <c r="AK240" s="165"/>
      <c r="AL240" s="165"/>
      <c r="AM240" s="169"/>
    </row>
    <row r="241" spans="26:39" x14ac:dyDescent="0.3">
      <c r="Z241" s="165"/>
      <c r="AA241" s="165"/>
      <c r="AB241" s="165"/>
      <c r="AC241" s="165"/>
      <c r="AD241" s="165"/>
      <c r="AE241" s="165"/>
      <c r="AF241" s="165"/>
      <c r="AG241" s="165"/>
      <c r="AH241" s="165"/>
      <c r="AI241" s="165"/>
      <c r="AJ241" s="165"/>
      <c r="AK241" s="165"/>
      <c r="AL241" s="165"/>
      <c r="AM241" s="169"/>
    </row>
    <row r="242" spans="26:39" x14ac:dyDescent="0.3">
      <c r="Z242" s="165"/>
      <c r="AA242" s="165"/>
      <c r="AB242" s="165"/>
      <c r="AC242" s="165"/>
      <c r="AD242" s="165"/>
      <c r="AE242" s="165"/>
      <c r="AF242" s="165"/>
      <c r="AG242" s="165"/>
      <c r="AH242" s="165"/>
      <c r="AI242" s="165"/>
      <c r="AJ242" s="165"/>
      <c r="AK242" s="165"/>
      <c r="AL242" s="165"/>
      <c r="AM242" s="169"/>
    </row>
    <row r="243" spans="26:39" x14ac:dyDescent="0.3">
      <c r="Z243" s="165"/>
      <c r="AA243" s="165"/>
      <c r="AB243" s="165"/>
      <c r="AC243" s="165"/>
      <c r="AD243" s="165"/>
      <c r="AE243" s="165"/>
      <c r="AF243" s="165"/>
      <c r="AG243" s="165"/>
      <c r="AH243" s="165"/>
      <c r="AI243" s="165"/>
      <c r="AJ243" s="165"/>
      <c r="AK243" s="165"/>
      <c r="AL243" s="165"/>
      <c r="AM243" s="169"/>
    </row>
    <row r="244" spans="26:39" x14ac:dyDescent="0.3">
      <c r="Z244" s="165"/>
      <c r="AA244" s="165"/>
      <c r="AB244" s="165"/>
      <c r="AC244" s="165"/>
      <c r="AD244" s="165"/>
      <c r="AE244" s="165"/>
      <c r="AF244" s="165"/>
      <c r="AG244" s="165"/>
      <c r="AH244" s="165"/>
      <c r="AI244" s="165"/>
      <c r="AJ244" s="165"/>
      <c r="AK244" s="165"/>
      <c r="AL244" s="165"/>
      <c r="AM244" s="169"/>
    </row>
    <row r="245" spans="26:39" x14ac:dyDescent="0.3">
      <c r="Z245" s="165"/>
      <c r="AA245" s="165"/>
      <c r="AB245" s="165"/>
      <c r="AC245" s="165"/>
      <c r="AD245" s="165"/>
      <c r="AE245" s="165"/>
      <c r="AF245" s="165"/>
      <c r="AG245" s="165"/>
      <c r="AH245" s="165"/>
      <c r="AI245" s="165"/>
      <c r="AJ245" s="165"/>
      <c r="AK245" s="165"/>
      <c r="AL245" s="165"/>
      <c r="AM245" s="169"/>
    </row>
    <row r="246" spans="26:39" x14ac:dyDescent="0.3">
      <c r="Z246" s="165"/>
      <c r="AA246" s="165"/>
      <c r="AB246" s="165"/>
      <c r="AC246" s="165"/>
      <c r="AD246" s="165"/>
      <c r="AE246" s="165"/>
      <c r="AF246" s="165"/>
      <c r="AG246" s="165"/>
      <c r="AH246" s="165"/>
      <c r="AI246" s="165"/>
      <c r="AJ246" s="165"/>
      <c r="AK246" s="165"/>
      <c r="AL246" s="165"/>
      <c r="AM246" s="169"/>
    </row>
    <row r="247" spans="26:39" x14ac:dyDescent="0.3">
      <c r="Z247" s="165"/>
      <c r="AA247" s="165"/>
      <c r="AB247" s="165"/>
      <c r="AC247" s="165"/>
      <c r="AD247" s="165"/>
      <c r="AE247" s="165"/>
      <c r="AF247" s="165"/>
      <c r="AG247" s="165"/>
      <c r="AH247" s="165"/>
      <c r="AI247" s="165"/>
      <c r="AJ247" s="165"/>
      <c r="AK247" s="165"/>
      <c r="AL247" s="165"/>
      <c r="AM247" s="169"/>
    </row>
    <row r="248" spans="26:39" x14ac:dyDescent="0.3">
      <c r="Z248" s="165"/>
      <c r="AA248" s="165"/>
      <c r="AB248" s="165"/>
      <c r="AC248" s="165"/>
      <c r="AD248" s="165"/>
      <c r="AE248" s="165"/>
      <c r="AF248" s="165"/>
      <c r="AG248" s="165"/>
      <c r="AH248" s="165"/>
      <c r="AI248" s="165"/>
      <c r="AJ248" s="165"/>
      <c r="AK248" s="165"/>
      <c r="AL248" s="165"/>
      <c r="AM248" s="169"/>
    </row>
    <row r="249" spans="26:39" x14ac:dyDescent="0.3">
      <c r="Z249" s="165"/>
      <c r="AA249" s="165"/>
      <c r="AB249" s="165"/>
      <c r="AC249" s="165"/>
      <c r="AD249" s="165"/>
      <c r="AE249" s="165"/>
      <c r="AF249" s="165"/>
      <c r="AG249" s="165"/>
      <c r="AH249" s="165"/>
      <c r="AI249" s="165"/>
      <c r="AJ249" s="165"/>
      <c r="AK249" s="165"/>
      <c r="AL249" s="165"/>
      <c r="AM249" s="169"/>
    </row>
    <row r="250" spans="26:39" x14ac:dyDescent="0.3">
      <c r="Z250" s="165"/>
      <c r="AA250" s="165"/>
      <c r="AB250" s="165"/>
      <c r="AC250" s="165"/>
      <c r="AD250" s="165"/>
      <c r="AE250" s="165"/>
      <c r="AF250" s="165"/>
      <c r="AG250" s="165"/>
      <c r="AH250" s="165"/>
      <c r="AI250" s="165"/>
      <c r="AJ250" s="165"/>
      <c r="AK250" s="165"/>
      <c r="AL250" s="165"/>
      <c r="AM250" s="169"/>
    </row>
    <row r="251" spans="26:39" x14ac:dyDescent="0.3">
      <c r="Z251" s="165"/>
      <c r="AA251" s="165"/>
      <c r="AB251" s="165"/>
      <c r="AC251" s="165"/>
      <c r="AD251" s="165"/>
      <c r="AE251" s="165"/>
      <c r="AF251" s="165"/>
      <c r="AG251" s="165"/>
      <c r="AH251" s="165"/>
      <c r="AI251" s="165"/>
      <c r="AJ251" s="165"/>
      <c r="AK251" s="165"/>
      <c r="AL251" s="165"/>
      <c r="AM251" s="169"/>
    </row>
    <row r="252" spans="26:39" x14ac:dyDescent="0.3">
      <c r="Z252" s="165"/>
      <c r="AA252" s="165"/>
      <c r="AB252" s="165"/>
      <c r="AC252" s="165"/>
      <c r="AD252" s="165"/>
      <c r="AE252" s="165"/>
      <c r="AF252" s="165"/>
      <c r="AG252" s="165"/>
      <c r="AH252" s="165"/>
      <c r="AI252" s="165"/>
      <c r="AJ252" s="165"/>
      <c r="AK252" s="165"/>
      <c r="AL252" s="165"/>
      <c r="AM252" s="169"/>
    </row>
    <row r="253" spans="26:39" x14ac:dyDescent="0.3">
      <c r="Z253" s="165"/>
      <c r="AA253" s="165"/>
      <c r="AB253" s="165"/>
      <c r="AC253" s="165"/>
      <c r="AD253" s="165"/>
      <c r="AE253" s="165"/>
      <c r="AF253" s="165"/>
      <c r="AG253" s="165"/>
      <c r="AH253" s="165"/>
      <c r="AI253" s="165"/>
      <c r="AJ253" s="165"/>
      <c r="AK253" s="165"/>
      <c r="AL253" s="165"/>
      <c r="AM253" s="169"/>
    </row>
    <row r="254" spans="26:39" x14ac:dyDescent="0.3">
      <c r="Z254" s="165"/>
      <c r="AA254" s="165"/>
      <c r="AB254" s="165"/>
      <c r="AC254" s="165"/>
      <c r="AD254" s="165"/>
      <c r="AE254" s="165"/>
      <c r="AF254" s="165"/>
      <c r="AG254" s="165"/>
      <c r="AH254" s="165"/>
      <c r="AI254" s="165"/>
      <c r="AJ254" s="165"/>
      <c r="AK254" s="165"/>
      <c r="AL254" s="165"/>
      <c r="AM254" s="169"/>
    </row>
    <row r="255" spans="26:39" x14ac:dyDescent="0.3">
      <c r="Z255" s="165"/>
      <c r="AA255" s="165"/>
      <c r="AB255" s="165"/>
      <c r="AC255" s="165"/>
      <c r="AD255" s="165"/>
      <c r="AE255" s="165"/>
      <c r="AF255" s="165"/>
      <c r="AG255" s="165"/>
      <c r="AH255" s="165"/>
      <c r="AI255" s="165"/>
      <c r="AJ255" s="165"/>
      <c r="AK255" s="165"/>
      <c r="AL255" s="165"/>
      <c r="AM255" s="169"/>
    </row>
    <row r="256" spans="26:39" x14ac:dyDescent="0.3">
      <c r="Z256" s="165"/>
      <c r="AA256" s="165"/>
      <c r="AB256" s="165"/>
      <c r="AC256" s="165"/>
      <c r="AD256" s="165"/>
      <c r="AE256" s="165"/>
      <c r="AF256" s="165"/>
      <c r="AG256" s="165"/>
      <c r="AH256" s="165"/>
      <c r="AI256" s="165"/>
      <c r="AJ256" s="165"/>
      <c r="AK256" s="165"/>
      <c r="AL256" s="165"/>
      <c r="AM256" s="169"/>
    </row>
    <row r="257" spans="26:39" x14ac:dyDescent="0.3">
      <c r="Z257" s="165"/>
      <c r="AA257" s="165"/>
      <c r="AB257" s="165"/>
      <c r="AC257" s="165"/>
      <c r="AD257" s="165"/>
      <c r="AE257" s="165"/>
      <c r="AF257" s="165"/>
      <c r="AG257" s="165"/>
      <c r="AH257" s="165"/>
      <c r="AI257" s="165"/>
      <c r="AJ257" s="165"/>
      <c r="AK257" s="165"/>
      <c r="AL257" s="165"/>
      <c r="AM257" s="169"/>
    </row>
    <row r="258" spans="26:39" x14ac:dyDescent="0.3">
      <c r="Z258" s="165"/>
      <c r="AA258" s="165"/>
      <c r="AB258" s="165"/>
      <c r="AC258" s="165"/>
      <c r="AD258" s="165"/>
      <c r="AE258" s="165"/>
      <c r="AF258" s="165"/>
      <c r="AG258" s="165"/>
      <c r="AH258" s="165"/>
      <c r="AI258" s="165"/>
      <c r="AJ258" s="165"/>
      <c r="AK258" s="165"/>
      <c r="AL258" s="165"/>
      <c r="AM258" s="169"/>
    </row>
    <row r="259" spans="26:39" x14ac:dyDescent="0.3">
      <c r="Z259" s="165"/>
      <c r="AA259" s="165"/>
      <c r="AB259" s="165"/>
      <c r="AC259" s="165"/>
      <c r="AD259" s="165"/>
      <c r="AE259" s="165"/>
      <c r="AF259" s="165"/>
      <c r="AG259" s="165"/>
      <c r="AH259" s="165"/>
      <c r="AI259" s="165"/>
      <c r="AJ259" s="165"/>
      <c r="AK259" s="165"/>
      <c r="AL259" s="165"/>
      <c r="AM259" s="169"/>
    </row>
    <row r="260" spans="26:39" x14ac:dyDescent="0.3">
      <c r="Z260" s="165"/>
      <c r="AA260" s="165"/>
      <c r="AB260" s="165"/>
      <c r="AC260" s="165"/>
      <c r="AD260" s="165"/>
      <c r="AE260" s="165"/>
      <c r="AF260" s="165"/>
      <c r="AG260" s="165"/>
      <c r="AH260" s="165"/>
      <c r="AI260" s="165"/>
      <c r="AJ260" s="165"/>
      <c r="AK260" s="165"/>
      <c r="AL260" s="165"/>
      <c r="AM260" s="169"/>
    </row>
    <row r="261" spans="26:39" x14ac:dyDescent="0.3">
      <c r="Z261" s="165"/>
      <c r="AA261" s="165"/>
      <c r="AB261" s="165"/>
      <c r="AC261" s="165"/>
      <c r="AD261" s="165"/>
      <c r="AE261" s="165"/>
      <c r="AF261" s="165"/>
      <c r="AG261" s="165"/>
      <c r="AH261" s="165"/>
      <c r="AI261" s="165"/>
      <c r="AJ261" s="165"/>
      <c r="AK261" s="165"/>
      <c r="AL261" s="165"/>
      <c r="AM261" s="169"/>
    </row>
    <row r="262" spans="26:39" x14ac:dyDescent="0.3">
      <c r="Z262" s="165"/>
      <c r="AA262" s="165"/>
      <c r="AB262" s="165"/>
      <c r="AC262" s="165"/>
      <c r="AD262" s="165"/>
      <c r="AE262" s="165"/>
      <c r="AF262" s="165"/>
      <c r="AG262" s="165"/>
      <c r="AH262" s="165"/>
      <c r="AI262" s="165"/>
      <c r="AJ262" s="165"/>
      <c r="AK262" s="165"/>
      <c r="AL262" s="165"/>
      <c r="AM262" s="169"/>
    </row>
    <row r="263" spans="26:39" x14ac:dyDescent="0.3">
      <c r="Z263" s="165"/>
      <c r="AA263" s="165"/>
      <c r="AB263" s="165"/>
      <c r="AC263" s="165"/>
      <c r="AD263" s="165"/>
      <c r="AE263" s="165"/>
      <c r="AF263" s="165"/>
      <c r="AG263" s="165"/>
      <c r="AH263" s="165"/>
      <c r="AI263" s="165"/>
      <c r="AJ263" s="165"/>
      <c r="AK263" s="165"/>
      <c r="AL263" s="165"/>
      <c r="AM263" s="169"/>
    </row>
    <row r="264" spans="26:39" x14ac:dyDescent="0.3">
      <c r="Z264" s="165"/>
      <c r="AA264" s="165"/>
      <c r="AB264" s="165"/>
      <c r="AC264" s="165"/>
      <c r="AD264" s="165"/>
      <c r="AE264" s="165"/>
      <c r="AF264" s="165"/>
      <c r="AG264" s="165"/>
      <c r="AH264" s="165"/>
      <c r="AI264" s="165"/>
      <c r="AJ264" s="165"/>
      <c r="AK264" s="165"/>
      <c r="AL264" s="165"/>
      <c r="AM264" s="169"/>
    </row>
    <row r="265" spans="26:39" x14ac:dyDescent="0.3">
      <c r="Z265" s="165"/>
      <c r="AA265" s="165"/>
      <c r="AB265" s="165"/>
      <c r="AC265" s="165"/>
      <c r="AD265" s="165"/>
      <c r="AE265" s="165"/>
      <c r="AF265" s="165"/>
      <c r="AG265" s="165"/>
      <c r="AH265" s="165"/>
      <c r="AI265" s="165"/>
      <c r="AJ265" s="165"/>
      <c r="AK265" s="165"/>
      <c r="AL265" s="165"/>
      <c r="AM265" s="169"/>
    </row>
    <row r="266" spans="26:39" x14ac:dyDescent="0.3">
      <c r="Z266" s="165"/>
      <c r="AA266" s="165"/>
      <c r="AB266" s="165"/>
      <c r="AC266" s="165"/>
      <c r="AD266" s="165"/>
      <c r="AE266" s="165"/>
      <c r="AF266" s="165"/>
      <c r="AG266" s="165"/>
      <c r="AH266" s="165"/>
      <c r="AI266" s="165"/>
      <c r="AJ266" s="165"/>
      <c r="AK266" s="165"/>
      <c r="AL266" s="165"/>
      <c r="AM266" s="169"/>
    </row>
    <row r="267" spans="26:39" x14ac:dyDescent="0.3">
      <c r="Z267" s="165"/>
      <c r="AA267" s="165"/>
      <c r="AB267" s="165"/>
      <c r="AC267" s="165"/>
      <c r="AD267" s="165"/>
      <c r="AE267" s="165"/>
      <c r="AF267" s="165"/>
      <c r="AG267" s="165"/>
      <c r="AH267" s="165"/>
      <c r="AI267" s="165"/>
      <c r="AJ267" s="165"/>
      <c r="AK267" s="165"/>
      <c r="AL267" s="165"/>
      <c r="AM267" s="169"/>
    </row>
    <row r="268" spans="26:39" x14ac:dyDescent="0.3">
      <c r="Z268" s="165"/>
      <c r="AA268" s="165"/>
      <c r="AB268" s="165"/>
      <c r="AC268" s="165"/>
      <c r="AD268" s="165"/>
      <c r="AE268" s="165"/>
      <c r="AF268" s="165"/>
      <c r="AG268" s="165"/>
      <c r="AH268" s="165"/>
      <c r="AI268" s="165"/>
      <c r="AJ268" s="165"/>
      <c r="AK268" s="165"/>
      <c r="AL268" s="165"/>
      <c r="AM268" s="169"/>
    </row>
    <row r="269" spans="26:39" x14ac:dyDescent="0.3">
      <c r="Z269" s="165"/>
      <c r="AA269" s="165"/>
      <c r="AB269" s="165"/>
      <c r="AC269" s="165"/>
      <c r="AD269" s="165"/>
      <c r="AE269" s="165"/>
      <c r="AF269" s="165"/>
      <c r="AG269" s="165"/>
      <c r="AH269" s="165"/>
      <c r="AI269" s="165"/>
      <c r="AJ269" s="165"/>
      <c r="AK269" s="165"/>
      <c r="AL269" s="165"/>
      <c r="AM269" s="169"/>
    </row>
    <row r="270" spans="26:39" x14ac:dyDescent="0.3">
      <c r="Z270" s="165"/>
      <c r="AA270" s="165"/>
      <c r="AB270" s="165"/>
      <c r="AC270" s="165"/>
      <c r="AD270" s="165"/>
      <c r="AE270" s="165"/>
      <c r="AF270" s="165"/>
      <c r="AG270" s="165"/>
      <c r="AH270" s="165"/>
      <c r="AI270" s="165"/>
      <c r="AJ270" s="165"/>
      <c r="AK270" s="165"/>
      <c r="AL270" s="165"/>
      <c r="AM270" s="169"/>
    </row>
    <row r="271" spans="26:39" x14ac:dyDescent="0.3">
      <c r="Z271" s="165"/>
      <c r="AA271" s="165"/>
      <c r="AB271" s="165"/>
      <c r="AC271" s="165"/>
      <c r="AD271" s="165"/>
      <c r="AE271" s="165"/>
      <c r="AF271" s="165"/>
      <c r="AG271" s="165"/>
      <c r="AH271" s="165"/>
      <c r="AI271" s="165"/>
      <c r="AJ271" s="165"/>
      <c r="AK271" s="165"/>
      <c r="AL271" s="165"/>
      <c r="AM271" s="169"/>
    </row>
    <row r="272" spans="26:39" x14ac:dyDescent="0.3">
      <c r="Z272" s="165"/>
      <c r="AA272" s="165"/>
      <c r="AB272" s="165"/>
      <c r="AC272" s="165"/>
      <c r="AD272" s="165"/>
      <c r="AE272" s="165"/>
      <c r="AF272" s="165"/>
      <c r="AG272" s="165"/>
      <c r="AH272" s="165"/>
      <c r="AI272" s="165"/>
      <c r="AJ272" s="165"/>
      <c r="AK272" s="165"/>
      <c r="AL272" s="165"/>
      <c r="AM272" s="169"/>
    </row>
    <row r="273" spans="26:39" x14ac:dyDescent="0.3">
      <c r="Z273" s="165"/>
      <c r="AA273" s="165"/>
      <c r="AB273" s="165"/>
      <c r="AC273" s="165"/>
      <c r="AD273" s="165"/>
      <c r="AE273" s="165"/>
      <c r="AF273" s="165"/>
      <c r="AG273" s="165"/>
      <c r="AH273" s="165"/>
      <c r="AI273" s="165"/>
      <c r="AJ273" s="165"/>
      <c r="AK273" s="165"/>
      <c r="AL273" s="165"/>
      <c r="AM273" s="169"/>
    </row>
    <row r="274" spans="26:39" x14ac:dyDescent="0.3">
      <c r="Z274" s="165"/>
      <c r="AA274" s="165"/>
      <c r="AB274" s="165"/>
      <c r="AC274" s="165"/>
      <c r="AD274" s="165"/>
      <c r="AE274" s="165"/>
      <c r="AF274" s="165"/>
      <c r="AG274" s="165"/>
      <c r="AH274" s="165"/>
      <c r="AI274" s="165"/>
      <c r="AJ274" s="165"/>
      <c r="AK274" s="165"/>
      <c r="AL274" s="165"/>
      <c r="AM274" s="169"/>
    </row>
    <row r="275" spans="26:39" x14ac:dyDescent="0.3">
      <c r="Z275" s="165"/>
      <c r="AA275" s="165"/>
      <c r="AB275" s="165"/>
      <c r="AC275" s="165"/>
      <c r="AD275" s="165"/>
      <c r="AE275" s="165"/>
      <c r="AF275" s="165"/>
      <c r="AG275" s="165"/>
      <c r="AH275" s="165"/>
      <c r="AI275" s="165"/>
      <c r="AJ275" s="165"/>
      <c r="AK275" s="165"/>
      <c r="AL275" s="165"/>
      <c r="AM275" s="169"/>
    </row>
    <row r="276" spans="26:39" x14ac:dyDescent="0.3">
      <c r="Z276" s="165"/>
      <c r="AA276" s="165"/>
      <c r="AB276" s="165"/>
      <c r="AC276" s="165"/>
      <c r="AD276" s="165"/>
      <c r="AE276" s="165"/>
      <c r="AF276" s="165"/>
      <c r="AG276" s="165"/>
      <c r="AH276" s="165"/>
      <c r="AI276" s="165"/>
      <c r="AJ276" s="165"/>
      <c r="AK276" s="165"/>
      <c r="AL276" s="165"/>
      <c r="AM276" s="169"/>
    </row>
    <row r="277" spans="26:39" x14ac:dyDescent="0.3">
      <c r="Z277" s="165"/>
      <c r="AA277" s="165"/>
      <c r="AB277" s="165"/>
      <c r="AC277" s="165"/>
      <c r="AD277" s="165"/>
      <c r="AE277" s="165"/>
      <c r="AF277" s="165"/>
      <c r="AG277" s="165"/>
      <c r="AH277" s="165"/>
      <c r="AI277" s="165"/>
      <c r="AJ277" s="165"/>
      <c r="AK277" s="165"/>
      <c r="AL277" s="165"/>
      <c r="AM277" s="169"/>
    </row>
    <row r="278" spans="26:39" x14ac:dyDescent="0.3">
      <c r="Z278" s="165"/>
      <c r="AA278" s="165"/>
      <c r="AB278" s="165"/>
      <c r="AC278" s="165"/>
      <c r="AD278" s="165"/>
      <c r="AE278" s="165"/>
      <c r="AF278" s="165"/>
      <c r="AG278" s="165"/>
      <c r="AH278" s="165"/>
      <c r="AI278" s="165"/>
      <c r="AJ278" s="165"/>
      <c r="AK278" s="165"/>
      <c r="AL278" s="165"/>
      <c r="AM278" s="169"/>
    </row>
    <row r="279" spans="26:39" x14ac:dyDescent="0.3">
      <c r="Z279" s="165"/>
      <c r="AA279" s="165"/>
      <c r="AB279" s="165"/>
      <c r="AC279" s="165"/>
      <c r="AD279" s="165"/>
      <c r="AE279" s="165"/>
      <c r="AF279" s="165"/>
      <c r="AG279" s="165"/>
      <c r="AH279" s="165"/>
      <c r="AI279" s="165"/>
      <c r="AJ279" s="165"/>
      <c r="AK279" s="165"/>
      <c r="AL279" s="165"/>
      <c r="AM279" s="169"/>
    </row>
    <row r="280" spans="26:39" x14ac:dyDescent="0.3">
      <c r="Z280" s="165"/>
      <c r="AA280" s="165"/>
      <c r="AB280" s="165"/>
      <c r="AC280" s="165"/>
      <c r="AD280" s="165"/>
      <c r="AE280" s="165"/>
      <c r="AF280" s="165"/>
      <c r="AG280" s="165"/>
      <c r="AH280" s="165"/>
      <c r="AI280" s="165"/>
      <c r="AJ280" s="165"/>
      <c r="AK280" s="165"/>
      <c r="AL280" s="165"/>
      <c r="AM280" s="169"/>
    </row>
    <row r="281" spans="26:39" x14ac:dyDescent="0.3">
      <c r="Z281" s="165"/>
      <c r="AA281" s="165"/>
      <c r="AB281" s="165"/>
      <c r="AC281" s="165"/>
      <c r="AD281" s="165"/>
      <c r="AE281" s="165"/>
      <c r="AF281" s="165"/>
      <c r="AG281" s="165"/>
      <c r="AH281" s="165"/>
      <c r="AI281" s="165"/>
      <c r="AJ281" s="165"/>
      <c r="AK281" s="165"/>
      <c r="AL281" s="165"/>
      <c r="AM281" s="169"/>
    </row>
    <row r="282" spans="26:39" x14ac:dyDescent="0.3">
      <c r="Z282" s="165"/>
      <c r="AA282" s="165"/>
      <c r="AB282" s="165"/>
      <c r="AC282" s="165"/>
      <c r="AD282" s="165"/>
      <c r="AE282" s="165"/>
      <c r="AF282" s="165"/>
      <c r="AG282" s="165"/>
      <c r="AH282" s="165"/>
      <c r="AI282" s="165"/>
      <c r="AJ282" s="165"/>
      <c r="AK282" s="165"/>
      <c r="AL282" s="165"/>
      <c r="AM282" s="169"/>
    </row>
    <row r="283" spans="26:39" x14ac:dyDescent="0.3">
      <c r="Z283" s="165"/>
      <c r="AA283" s="165"/>
      <c r="AB283" s="165"/>
      <c r="AC283" s="165"/>
      <c r="AD283" s="165"/>
      <c r="AE283" s="165"/>
      <c r="AF283" s="165"/>
      <c r="AG283" s="165"/>
      <c r="AH283" s="165"/>
      <c r="AI283" s="165"/>
      <c r="AJ283" s="165"/>
      <c r="AK283" s="165"/>
      <c r="AL283" s="165"/>
      <c r="AM283" s="169"/>
    </row>
    <row r="284" spans="26:39" x14ac:dyDescent="0.3">
      <c r="Z284" s="165"/>
      <c r="AA284" s="165"/>
      <c r="AB284" s="165"/>
      <c r="AC284" s="165"/>
      <c r="AD284" s="165"/>
      <c r="AE284" s="165"/>
      <c r="AF284" s="165"/>
      <c r="AG284" s="165"/>
      <c r="AH284" s="165"/>
      <c r="AI284" s="165"/>
      <c r="AJ284" s="165"/>
      <c r="AK284" s="165"/>
      <c r="AL284" s="165"/>
      <c r="AM284" s="169"/>
    </row>
    <row r="285" spans="26:39" x14ac:dyDescent="0.3">
      <c r="Z285" s="165"/>
      <c r="AA285" s="165"/>
      <c r="AB285" s="165"/>
      <c r="AC285" s="165"/>
      <c r="AD285" s="165"/>
      <c r="AE285" s="165"/>
      <c r="AF285" s="165"/>
      <c r="AG285" s="165"/>
      <c r="AH285" s="165"/>
      <c r="AI285" s="165"/>
      <c r="AJ285" s="165"/>
      <c r="AK285" s="165"/>
      <c r="AL285" s="165"/>
      <c r="AM285" s="169"/>
    </row>
    <row r="286" spans="26:39" x14ac:dyDescent="0.3">
      <c r="Z286" s="165"/>
      <c r="AA286" s="165"/>
      <c r="AB286" s="165"/>
      <c r="AC286" s="165"/>
      <c r="AD286" s="165"/>
      <c r="AE286" s="165"/>
      <c r="AF286" s="165"/>
      <c r="AG286" s="165"/>
      <c r="AH286" s="165"/>
      <c r="AI286" s="165"/>
      <c r="AJ286" s="165"/>
      <c r="AK286" s="165"/>
      <c r="AL286" s="165"/>
      <c r="AM286" s="169"/>
    </row>
    <row r="287" spans="26:39" x14ac:dyDescent="0.3">
      <c r="Z287" s="165"/>
      <c r="AA287" s="165"/>
      <c r="AB287" s="165"/>
      <c r="AC287" s="165"/>
      <c r="AD287" s="165"/>
      <c r="AE287" s="165"/>
      <c r="AF287" s="165"/>
      <c r="AG287" s="165"/>
      <c r="AH287" s="165"/>
      <c r="AI287" s="165"/>
      <c r="AJ287" s="165"/>
      <c r="AK287" s="165"/>
      <c r="AL287" s="165"/>
      <c r="AM287" s="169"/>
    </row>
    <row r="288" spans="26:39" x14ac:dyDescent="0.3">
      <c r="Z288" s="165"/>
      <c r="AA288" s="165"/>
      <c r="AB288" s="165"/>
      <c r="AC288" s="165"/>
      <c r="AD288" s="165"/>
      <c r="AE288" s="165"/>
      <c r="AF288" s="165"/>
      <c r="AG288" s="165"/>
      <c r="AH288" s="165"/>
      <c r="AI288" s="165"/>
      <c r="AJ288" s="165"/>
      <c r="AK288" s="165"/>
      <c r="AL288" s="165"/>
      <c r="AM288" s="169"/>
    </row>
    <row r="289" spans="26:39" x14ac:dyDescent="0.3">
      <c r="Z289" s="165"/>
      <c r="AA289" s="165"/>
      <c r="AB289" s="165"/>
      <c r="AC289" s="165"/>
      <c r="AD289" s="165"/>
      <c r="AE289" s="165"/>
      <c r="AF289" s="165"/>
      <c r="AG289" s="165"/>
      <c r="AH289" s="165"/>
      <c r="AI289" s="165"/>
      <c r="AJ289" s="165"/>
      <c r="AK289" s="165"/>
      <c r="AL289" s="165"/>
      <c r="AM289" s="169"/>
    </row>
    <row r="290" spans="26:39" x14ac:dyDescent="0.3">
      <c r="Z290" s="165"/>
      <c r="AA290" s="165"/>
      <c r="AB290" s="165"/>
      <c r="AC290" s="165"/>
      <c r="AD290" s="165"/>
      <c r="AE290" s="165"/>
      <c r="AF290" s="165"/>
      <c r="AG290" s="165"/>
      <c r="AH290" s="165"/>
      <c r="AI290" s="165"/>
      <c r="AJ290" s="165"/>
      <c r="AK290" s="165"/>
      <c r="AL290" s="165"/>
      <c r="AM290" s="169"/>
    </row>
    <row r="291" spans="26:39" x14ac:dyDescent="0.3">
      <c r="Z291" s="165"/>
      <c r="AA291" s="165"/>
      <c r="AB291" s="165"/>
      <c r="AC291" s="165"/>
      <c r="AD291" s="165"/>
      <c r="AE291" s="165"/>
      <c r="AF291" s="165"/>
      <c r="AG291" s="165"/>
      <c r="AH291" s="165"/>
      <c r="AI291" s="165"/>
      <c r="AJ291" s="165"/>
      <c r="AK291" s="165"/>
      <c r="AL291" s="165"/>
      <c r="AM291" s="169"/>
    </row>
    <row r="292" spans="26:39" x14ac:dyDescent="0.3">
      <c r="Z292" s="165"/>
      <c r="AA292" s="165"/>
      <c r="AB292" s="165"/>
      <c r="AC292" s="165"/>
      <c r="AD292" s="165"/>
      <c r="AE292" s="165"/>
      <c r="AF292" s="165"/>
      <c r="AG292" s="165"/>
      <c r="AH292" s="165"/>
      <c r="AI292" s="165"/>
      <c r="AJ292" s="165"/>
      <c r="AK292" s="165"/>
      <c r="AL292" s="165"/>
      <c r="AM292" s="169"/>
    </row>
    <row r="293" spans="26:39" x14ac:dyDescent="0.3">
      <c r="Z293" s="165"/>
      <c r="AA293" s="165"/>
      <c r="AB293" s="165"/>
      <c r="AC293" s="165"/>
      <c r="AD293" s="165"/>
      <c r="AE293" s="165"/>
      <c r="AF293" s="165"/>
      <c r="AG293" s="165"/>
      <c r="AH293" s="165"/>
      <c r="AI293" s="165"/>
      <c r="AJ293" s="165"/>
      <c r="AK293" s="165"/>
      <c r="AL293" s="165"/>
      <c r="AM293" s="169"/>
    </row>
    <row r="294" spans="26:39" x14ac:dyDescent="0.3">
      <c r="Z294" s="165"/>
      <c r="AA294" s="165"/>
      <c r="AB294" s="165"/>
      <c r="AC294" s="165"/>
      <c r="AD294" s="165"/>
      <c r="AE294" s="165"/>
      <c r="AF294" s="165"/>
      <c r="AG294" s="165"/>
      <c r="AH294" s="165"/>
      <c r="AI294" s="165"/>
      <c r="AJ294" s="165"/>
      <c r="AK294" s="165"/>
      <c r="AL294" s="165"/>
      <c r="AM294" s="169"/>
    </row>
    <row r="295" spans="26:39" x14ac:dyDescent="0.3">
      <c r="Z295" s="165"/>
      <c r="AA295" s="165"/>
      <c r="AB295" s="165"/>
      <c r="AC295" s="165"/>
      <c r="AD295" s="165"/>
      <c r="AE295" s="165"/>
      <c r="AF295" s="165"/>
      <c r="AG295" s="165"/>
      <c r="AH295" s="165"/>
      <c r="AI295" s="165"/>
      <c r="AJ295" s="165"/>
      <c r="AK295" s="165"/>
      <c r="AL295" s="165"/>
      <c r="AM295" s="169"/>
    </row>
    <row r="296" spans="26:39" x14ac:dyDescent="0.3">
      <c r="Z296" s="165"/>
      <c r="AA296" s="165"/>
      <c r="AB296" s="165"/>
      <c r="AC296" s="165"/>
      <c r="AD296" s="165"/>
      <c r="AE296" s="165"/>
      <c r="AF296" s="165"/>
      <c r="AG296" s="165"/>
      <c r="AH296" s="165"/>
      <c r="AI296" s="165"/>
      <c r="AJ296" s="165"/>
      <c r="AK296" s="165"/>
      <c r="AL296" s="165"/>
      <c r="AM296" s="169"/>
    </row>
    <row r="297" spans="26:39" x14ac:dyDescent="0.3">
      <c r="Z297" s="165"/>
      <c r="AA297" s="165"/>
      <c r="AB297" s="165"/>
      <c r="AC297" s="165"/>
      <c r="AD297" s="165"/>
      <c r="AE297" s="165"/>
      <c r="AF297" s="165"/>
      <c r="AG297" s="165"/>
      <c r="AH297" s="165"/>
      <c r="AI297" s="165"/>
      <c r="AJ297" s="165"/>
      <c r="AK297" s="165"/>
      <c r="AL297" s="165"/>
      <c r="AM297" s="169"/>
    </row>
    <row r="298" spans="26:39" x14ac:dyDescent="0.3">
      <c r="Z298" s="165"/>
      <c r="AA298" s="165"/>
      <c r="AB298" s="165"/>
      <c r="AC298" s="165"/>
      <c r="AD298" s="165"/>
      <c r="AE298" s="165"/>
      <c r="AF298" s="165"/>
      <c r="AG298" s="165"/>
      <c r="AH298" s="165"/>
      <c r="AI298" s="165"/>
      <c r="AJ298" s="165"/>
      <c r="AK298" s="165"/>
      <c r="AL298" s="165"/>
      <c r="AM298" s="169"/>
    </row>
    <row r="299" spans="26:39" x14ac:dyDescent="0.3">
      <c r="Z299" s="165"/>
      <c r="AA299" s="165"/>
      <c r="AB299" s="165"/>
      <c r="AC299" s="165"/>
      <c r="AD299" s="165"/>
      <c r="AE299" s="165"/>
      <c r="AF299" s="165"/>
      <c r="AG299" s="165"/>
      <c r="AH299" s="165"/>
      <c r="AI299" s="165"/>
      <c r="AJ299" s="165"/>
      <c r="AK299" s="165"/>
      <c r="AL299" s="165"/>
      <c r="AM299" s="169"/>
    </row>
    <row r="300" spans="26:39" x14ac:dyDescent="0.3">
      <c r="Z300" s="165"/>
      <c r="AA300" s="165"/>
      <c r="AB300" s="165"/>
      <c r="AC300" s="165"/>
      <c r="AD300" s="165"/>
      <c r="AE300" s="165"/>
      <c r="AF300" s="165"/>
      <c r="AG300" s="165"/>
      <c r="AH300" s="165"/>
      <c r="AI300" s="165"/>
      <c r="AJ300" s="165"/>
      <c r="AK300" s="165"/>
      <c r="AL300" s="165"/>
      <c r="AM300" s="169"/>
    </row>
    <row r="301" spans="26:39" x14ac:dyDescent="0.3">
      <c r="Z301" s="165"/>
      <c r="AA301" s="165"/>
      <c r="AB301" s="165"/>
      <c r="AC301" s="165"/>
      <c r="AD301" s="165"/>
      <c r="AE301" s="165"/>
      <c r="AF301" s="165"/>
      <c r="AG301" s="165"/>
      <c r="AH301" s="165"/>
      <c r="AI301" s="165"/>
      <c r="AJ301" s="165"/>
      <c r="AK301" s="165"/>
      <c r="AL301" s="165"/>
      <c r="AM301" s="169"/>
    </row>
    <row r="302" spans="26:39" x14ac:dyDescent="0.3">
      <c r="Z302" s="165"/>
      <c r="AA302" s="165"/>
      <c r="AB302" s="165"/>
      <c r="AC302" s="165"/>
      <c r="AD302" s="165"/>
      <c r="AE302" s="165"/>
      <c r="AF302" s="165"/>
      <c r="AG302" s="165"/>
      <c r="AH302" s="165"/>
      <c r="AI302" s="165"/>
      <c r="AJ302" s="165"/>
      <c r="AK302" s="165"/>
      <c r="AL302" s="165"/>
      <c r="AM302" s="169"/>
    </row>
    <row r="303" spans="26:39" x14ac:dyDescent="0.3">
      <c r="Z303" s="165"/>
      <c r="AA303" s="165"/>
      <c r="AB303" s="165"/>
      <c r="AC303" s="165"/>
      <c r="AD303" s="165"/>
      <c r="AE303" s="165"/>
      <c r="AF303" s="165"/>
      <c r="AG303" s="165"/>
      <c r="AH303" s="165"/>
      <c r="AI303" s="165"/>
      <c r="AJ303" s="165"/>
      <c r="AK303" s="165"/>
      <c r="AL303" s="165"/>
      <c r="AM303" s="169"/>
    </row>
    <row r="304" spans="26:39" x14ac:dyDescent="0.3">
      <c r="Z304" s="165"/>
      <c r="AA304" s="165"/>
      <c r="AB304" s="165"/>
      <c r="AC304" s="165"/>
      <c r="AD304" s="165"/>
      <c r="AE304" s="165"/>
      <c r="AF304" s="165"/>
      <c r="AG304" s="165"/>
      <c r="AH304" s="165"/>
      <c r="AI304" s="165"/>
      <c r="AJ304" s="165"/>
      <c r="AK304" s="165"/>
      <c r="AL304" s="165"/>
      <c r="AM304" s="169"/>
    </row>
    <row r="305" spans="26:39" x14ac:dyDescent="0.3">
      <c r="Z305" s="165"/>
      <c r="AA305" s="165"/>
      <c r="AB305" s="165"/>
      <c r="AC305" s="165"/>
      <c r="AD305" s="165"/>
      <c r="AE305" s="165"/>
      <c r="AF305" s="165"/>
      <c r="AG305" s="165"/>
      <c r="AH305" s="165"/>
      <c r="AI305" s="165"/>
      <c r="AJ305" s="165"/>
      <c r="AK305" s="165"/>
      <c r="AL305" s="165"/>
      <c r="AM305" s="169"/>
    </row>
    <row r="306" spans="26:39" x14ac:dyDescent="0.3">
      <c r="Z306" s="165"/>
      <c r="AA306" s="165"/>
      <c r="AB306" s="165"/>
      <c r="AC306" s="165"/>
      <c r="AD306" s="165"/>
      <c r="AE306" s="165"/>
      <c r="AF306" s="165"/>
      <c r="AG306" s="165"/>
      <c r="AH306" s="165"/>
      <c r="AI306" s="165"/>
      <c r="AJ306" s="165"/>
      <c r="AK306" s="165"/>
      <c r="AL306" s="165"/>
      <c r="AM306" s="169"/>
    </row>
    <row r="307" spans="26:39" x14ac:dyDescent="0.3">
      <c r="Z307" s="165"/>
      <c r="AA307" s="165"/>
      <c r="AB307" s="165"/>
      <c r="AC307" s="165"/>
      <c r="AD307" s="165"/>
      <c r="AE307" s="165"/>
      <c r="AF307" s="165"/>
      <c r="AG307" s="165"/>
      <c r="AH307" s="165"/>
      <c r="AI307" s="165"/>
      <c r="AJ307" s="165"/>
      <c r="AK307" s="165"/>
      <c r="AL307" s="165"/>
      <c r="AM307" s="169"/>
    </row>
    <row r="308" spans="26:39" x14ac:dyDescent="0.3">
      <c r="Z308" s="165"/>
      <c r="AA308" s="165"/>
      <c r="AB308" s="165"/>
      <c r="AC308" s="165"/>
      <c r="AD308" s="165"/>
      <c r="AE308" s="165"/>
      <c r="AF308" s="165"/>
      <c r="AG308" s="165"/>
      <c r="AH308" s="165"/>
      <c r="AI308" s="165"/>
      <c r="AJ308" s="165"/>
      <c r="AK308" s="165"/>
      <c r="AL308" s="165"/>
      <c r="AM308" s="169"/>
    </row>
    <row r="309" spans="26:39" x14ac:dyDescent="0.3">
      <c r="Z309" s="165"/>
      <c r="AA309" s="165"/>
      <c r="AB309" s="165"/>
      <c r="AC309" s="165"/>
      <c r="AD309" s="165"/>
      <c r="AE309" s="165"/>
      <c r="AF309" s="165"/>
      <c r="AG309" s="165"/>
      <c r="AH309" s="165"/>
      <c r="AI309" s="165"/>
      <c r="AJ309" s="165"/>
      <c r="AK309" s="165"/>
      <c r="AL309" s="165"/>
      <c r="AM309" s="169"/>
    </row>
    <row r="310" spans="26:39" x14ac:dyDescent="0.3">
      <c r="Z310" s="165"/>
      <c r="AA310" s="165"/>
      <c r="AB310" s="165"/>
      <c r="AC310" s="165"/>
      <c r="AD310" s="165"/>
      <c r="AE310" s="165"/>
      <c r="AF310" s="165"/>
      <c r="AG310" s="165"/>
      <c r="AH310" s="165"/>
      <c r="AI310" s="165"/>
      <c r="AJ310" s="165"/>
      <c r="AK310" s="165"/>
      <c r="AL310" s="165"/>
      <c r="AM310" s="169"/>
    </row>
    <row r="311" spans="26:39" x14ac:dyDescent="0.3">
      <c r="Z311" s="165"/>
      <c r="AA311" s="165"/>
      <c r="AB311" s="165"/>
      <c r="AC311" s="165"/>
      <c r="AD311" s="165"/>
      <c r="AE311" s="165"/>
      <c r="AF311" s="165"/>
      <c r="AG311" s="165"/>
      <c r="AH311" s="165"/>
      <c r="AI311" s="165"/>
      <c r="AJ311" s="165"/>
      <c r="AK311" s="165"/>
      <c r="AL311" s="165"/>
      <c r="AM311" s="169"/>
    </row>
    <row r="312" spans="26:39" x14ac:dyDescent="0.3">
      <c r="Z312" s="165"/>
      <c r="AA312" s="165"/>
      <c r="AB312" s="165"/>
      <c r="AC312" s="165"/>
      <c r="AD312" s="165"/>
      <c r="AE312" s="165"/>
      <c r="AF312" s="165"/>
      <c r="AG312" s="165"/>
      <c r="AH312" s="165"/>
      <c r="AI312" s="165"/>
      <c r="AJ312" s="165"/>
      <c r="AK312" s="165"/>
      <c r="AL312" s="165"/>
      <c r="AM312" s="169"/>
    </row>
    <row r="313" spans="26:39" x14ac:dyDescent="0.3">
      <c r="Z313" s="165"/>
      <c r="AA313" s="165"/>
      <c r="AB313" s="165"/>
      <c r="AC313" s="165"/>
      <c r="AD313" s="165"/>
      <c r="AE313" s="165"/>
      <c r="AF313" s="165"/>
      <c r="AG313" s="165"/>
      <c r="AH313" s="165"/>
      <c r="AI313" s="165"/>
      <c r="AJ313" s="165"/>
      <c r="AK313" s="165"/>
      <c r="AL313" s="165"/>
      <c r="AM313" s="169"/>
    </row>
    <row r="314" spans="26:39" x14ac:dyDescent="0.3">
      <c r="Z314" s="165"/>
      <c r="AA314" s="165"/>
      <c r="AB314" s="165"/>
      <c r="AC314" s="165"/>
      <c r="AD314" s="165"/>
      <c r="AE314" s="165"/>
      <c r="AF314" s="165"/>
      <c r="AG314" s="165"/>
      <c r="AH314" s="165"/>
      <c r="AI314" s="165"/>
      <c r="AJ314" s="165"/>
      <c r="AK314" s="165"/>
      <c r="AL314" s="165"/>
      <c r="AM314" s="169"/>
    </row>
    <row r="315" spans="26:39" x14ac:dyDescent="0.3">
      <c r="Z315" s="165"/>
      <c r="AA315" s="165"/>
      <c r="AB315" s="165"/>
      <c r="AC315" s="165"/>
      <c r="AD315" s="165"/>
      <c r="AE315" s="165"/>
      <c r="AF315" s="165"/>
      <c r="AG315" s="165"/>
      <c r="AH315" s="165"/>
      <c r="AI315" s="165"/>
      <c r="AJ315" s="165"/>
      <c r="AK315" s="165"/>
      <c r="AL315" s="165"/>
      <c r="AM315" s="169"/>
    </row>
    <row r="316" spans="26:39" x14ac:dyDescent="0.3">
      <c r="Z316" s="165"/>
      <c r="AA316" s="165"/>
      <c r="AB316" s="165"/>
      <c r="AC316" s="165"/>
      <c r="AD316" s="165"/>
      <c r="AE316" s="165"/>
      <c r="AF316" s="165"/>
      <c r="AG316" s="165"/>
      <c r="AH316" s="165"/>
      <c r="AI316" s="165"/>
      <c r="AJ316" s="165"/>
      <c r="AK316" s="165"/>
      <c r="AL316" s="165"/>
      <c r="AM316" s="169"/>
    </row>
    <row r="317" spans="26:39" x14ac:dyDescent="0.3">
      <c r="Z317" s="165"/>
      <c r="AA317" s="165"/>
      <c r="AB317" s="165"/>
      <c r="AC317" s="165"/>
      <c r="AD317" s="165"/>
      <c r="AE317" s="165"/>
      <c r="AF317" s="165"/>
      <c r="AG317" s="165"/>
      <c r="AH317" s="165"/>
      <c r="AI317" s="165"/>
      <c r="AJ317" s="165"/>
      <c r="AK317" s="165"/>
      <c r="AL317" s="165"/>
      <c r="AM317" s="169"/>
    </row>
    <row r="318" spans="26:39" x14ac:dyDescent="0.3">
      <c r="Z318" s="165"/>
      <c r="AA318" s="165"/>
      <c r="AB318" s="165"/>
      <c r="AC318" s="165"/>
      <c r="AD318" s="165"/>
      <c r="AE318" s="165"/>
      <c r="AF318" s="165"/>
      <c r="AG318" s="165"/>
      <c r="AH318" s="165"/>
      <c r="AI318" s="165"/>
      <c r="AJ318" s="165"/>
      <c r="AK318" s="165"/>
      <c r="AL318" s="165"/>
      <c r="AM318" s="169"/>
    </row>
    <row r="319" spans="26:39" x14ac:dyDescent="0.3">
      <c r="Z319" s="165"/>
      <c r="AA319" s="165"/>
      <c r="AB319" s="165"/>
      <c r="AC319" s="165"/>
      <c r="AD319" s="165"/>
      <c r="AE319" s="165"/>
      <c r="AF319" s="165"/>
      <c r="AG319" s="165"/>
      <c r="AH319" s="165"/>
      <c r="AI319" s="165"/>
      <c r="AJ319" s="165"/>
      <c r="AK319" s="165"/>
      <c r="AL319" s="165"/>
      <c r="AM319" s="169"/>
    </row>
    <row r="320" spans="26:39" x14ac:dyDescent="0.3">
      <c r="Z320" s="165"/>
      <c r="AA320" s="165"/>
      <c r="AB320" s="165"/>
      <c r="AC320" s="165"/>
      <c r="AD320" s="165"/>
      <c r="AE320" s="165"/>
      <c r="AF320" s="165"/>
      <c r="AG320" s="165"/>
      <c r="AH320" s="165"/>
      <c r="AI320" s="165"/>
      <c r="AJ320" s="165"/>
      <c r="AK320" s="165"/>
      <c r="AL320" s="165"/>
      <c r="AM320" s="169"/>
    </row>
    <row r="321" spans="26:39" x14ac:dyDescent="0.3">
      <c r="Z321" s="165"/>
      <c r="AA321" s="165"/>
      <c r="AB321" s="165"/>
      <c r="AC321" s="165"/>
      <c r="AD321" s="165"/>
      <c r="AE321" s="165"/>
      <c r="AF321" s="165"/>
      <c r="AG321" s="165"/>
      <c r="AH321" s="165"/>
      <c r="AI321" s="165"/>
      <c r="AJ321" s="165"/>
      <c r="AK321" s="165"/>
      <c r="AL321" s="165"/>
      <c r="AM321" s="169"/>
    </row>
    <row r="322" spans="26:39" x14ac:dyDescent="0.3">
      <c r="Z322" s="165"/>
      <c r="AA322" s="165"/>
      <c r="AB322" s="165"/>
      <c r="AC322" s="165"/>
      <c r="AD322" s="165"/>
      <c r="AE322" s="165"/>
      <c r="AF322" s="165"/>
      <c r="AG322" s="165"/>
      <c r="AH322" s="165"/>
      <c r="AI322" s="165"/>
      <c r="AJ322" s="165"/>
      <c r="AK322" s="165"/>
      <c r="AL322" s="165"/>
      <c r="AM322" s="169"/>
    </row>
    <row r="323" spans="26:39" x14ac:dyDescent="0.3">
      <c r="Z323" s="165"/>
      <c r="AA323" s="165"/>
      <c r="AB323" s="165"/>
      <c r="AC323" s="165"/>
      <c r="AD323" s="165"/>
      <c r="AE323" s="165"/>
      <c r="AF323" s="165"/>
      <c r="AG323" s="165"/>
      <c r="AH323" s="165"/>
      <c r="AI323" s="165"/>
      <c r="AJ323" s="165"/>
      <c r="AK323" s="165"/>
      <c r="AL323" s="165"/>
      <c r="AM323" s="169"/>
    </row>
    <row r="324" spans="26:39" x14ac:dyDescent="0.3">
      <c r="Z324" s="165"/>
      <c r="AA324" s="165"/>
      <c r="AB324" s="165"/>
      <c r="AC324" s="165"/>
      <c r="AD324" s="165"/>
      <c r="AE324" s="165"/>
      <c r="AF324" s="165"/>
      <c r="AG324" s="165"/>
      <c r="AH324" s="165"/>
      <c r="AI324" s="165"/>
      <c r="AJ324" s="165"/>
      <c r="AK324" s="165"/>
      <c r="AL324" s="165"/>
      <c r="AM324" s="169"/>
    </row>
    <row r="325" spans="26:39" x14ac:dyDescent="0.3">
      <c r="Z325" s="165"/>
      <c r="AA325" s="165"/>
      <c r="AB325" s="165"/>
      <c r="AC325" s="165"/>
      <c r="AD325" s="165"/>
      <c r="AE325" s="165"/>
      <c r="AF325" s="165"/>
      <c r="AG325" s="165"/>
      <c r="AH325" s="165"/>
      <c r="AI325" s="165"/>
      <c r="AJ325" s="165"/>
      <c r="AK325" s="165"/>
      <c r="AL325" s="165"/>
      <c r="AM325" s="169"/>
    </row>
    <row r="326" spans="26:39" x14ac:dyDescent="0.3">
      <c r="Z326" s="165"/>
      <c r="AA326" s="165"/>
      <c r="AB326" s="165"/>
      <c r="AC326" s="165"/>
      <c r="AD326" s="165"/>
      <c r="AE326" s="165"/>
      <c r="AF326" s="165"/>
      <c r="AG326" s="165"/>
      <c r="AH326" s="165"/>
      <c r="AI326" s="165"/>
      <c r="AJ326" s="165"/>
      <c r="AK326" s="165"/>
      <c r="AL326" s="165"/>
      <c r="AM326" s="169"/>
    </row>
    <row r="327" spans="26:39" x14ac:dyDescent="0.3">
      <c r="Z327" s="165"/>
      <c r="AA327" s="165"/>
      <c r="AB327" s="165"/>
      <c r="AC327" s="165"/>
      <c r="AD327" s="165"/>
      <c r="AE327" s="165"/>
      <c r="AF327" s="165"/>
      <c r="AG327" s="165"/>
      <c r="AH327" s="165"/>
      <c r="AI327" s="165"/>
      <c r="AJ327" s="165"/>
      <c r="AK327" s="165"/>
      <c r="AL327" s="165"/>
      <c r="AM327" s="169"/>
    </row>
    <row r="328" spans="26:39" x14ac:dyDescent="0.3">
      <c r="Z328" s="165"/>
      <c r="AA328" s="165"/>
      <c r="AB328" s="165"/>
      <c r="AC328" s="165"/>
      <c r="AD328" s="165"/>
      <c r="AE328" s="165"/>
      <c r="AF328" s="165"/>
      <c r="AG328" s="165"/>
      <c r="AH328" s="165"/>
      <c r="AI328" s="165"/>
      <c r="AJ328" s="165"/>
      <c r="AK328" s="165"/>
      <c r="AL328" s="165"/>
      <c r="AM328" s="169"/>
    </row>
    <row r="329" spans="26:39" x14ac:dyDescent="0.3">
      <c r="Z329" s="165"/>
      <c r="AA329" s="165"/>
      <c r="AB329" s="165"/>
      <c r="AC329" s="165"/>
      <c r="AD329" s="165"/>
      <c r="AE329" s="165"/>
      <c r="AF329" s="165"/>
      <c r="AG329" s="165"/>
      <c r="AH329" s="165"/>
      <c r="AI329" s="165"/>
      <c r="AJ329" s="165"/>
      <c r="AK329" s="165"/>
      <c r="AL329" s="165"/>
      <c r="AM329" s="169"/>
    </row>
    <row r="330" spans="26:39" x14ac:dyDescent="0.3">
      <c r="Z330" s="165"/>
      <c r="AA330" s="165"/>
      <c r="AB330" s="165"/>
      <c r="AC330" s="165"/>
      <c r="AD330" s="165"/>
      <c r="AE330" s="165"/>
      <c r="AF330" s="165"/>
      <c r="AG330" s="165"/>
      <c r="AH330" s="165"/>
      <c r="AI330" s="165"/>
      <c r="AJ330" s="165"/>
      <c r="AK330" s="165"/>
      <c r="AL330" s="165"/>
    </row>
    <row r="331" spans="26:39" x14ac:dyDescent="0.3">
      <c r="Z331" s="165"/>
      <c r="AA331" s="165"/>
      <c r="AB331" s="165"/>
      <c r="AC331" s="165"/>
      <c r="AD331" s="165"/>
      <c r="AE331" s="165"/>
      <c r="AF331" s="165"/>
      <c r="AG331" s="165"/>
      <c r="AH331" s="165"/>
      <c r="AI331" s="165"/>
      <c r="AJ331" s="165"/>
      <c r="AK331" s="165"/>
      <c r="AL331" s="165"/>
    </row>
    <row r="332" spans="26:39" x14ac:dyDescent="0.3">
      <c r="Z332" s="165"/>
      <c r="AA332" s="165"/>
      <c r="AB332" s="165"/>
      <c r="AC332" s="165"/>
      <c r="AD332" s="165"/>
      <c r="AE332" s="165"/>
      <c r="AF332" s="165"/>
      <c r="AG332" s="165"/>
      <c r="AH332" s="165"/>
      <c r="AI332" s="165"/>
      <c r="AJ332" s="165"/>
      <c r="AK332" s="165"/>
      <c r="AL332" s="165"/>
    </row>
    <row r="333" spans="26:39" x14ac:dyDescent="0.3">
      <c r="Z333" s="165"/>
      <c r="AA333" s="165"/>
      <c r="AB333" s="165"/>
      <c r="AC333" s="165"/>
      <c r="AD333" s="165"/>
      <c r="AE333" s="165"/>
      <c r="AF333" s="165"/>
      <c r="AG333" s="165"/>
      <c r="AH333" s="165"/>
      <c r="AI333" s="165"/>
      <c r="AJ333" s="165"/>
      <c r="AK333" s="165"/>
      <c r="AL333" s="165"/>
    </row>
    <row r="334" spans="26:39" x14ac:dyDescent="0.3">
      <c r="Z334" s="165"/>
      <c r="AA334" s="165"/>
      <c r="AB334" s="165"/>
      <c r="AC334" s="165"/>
      <c r="AD334" s="165"/>
      <c r="AE334" s="165"/>
      <c r="AF334" s="165"/>
      <c r="AG334" s="165"/>
      <c r="AH334" s="165"/>
      <c r="AI334" s="165"/>
      <c r="AJ334" s="165"/>
      <c r="AK334" s="165"/>
      <c r="AL334" s="165"/>
    </row>
    <row r="335" spans="26:39" x14ac:dyDescent="0.3">
      <c r="Z335" s="165"/>
      <c r="AA335" s="165"/>
      <c r="AB335" s="165"/>
      <c r="AC335" s="165"/>
      <c r="AD335" s="165"/>
      <c r="AE335" s="165"/>
      <c r="AF335" s="165"/>
      <c r="AG335" s="165"/>
      <c r="AH335" s="165"/>
      <c r="AI335" s="165"/>
      <c r="AJ335" s="165"/>
      <c r="AK335" s="165"/>
      <c r="AL335" s="165"/>
    </row>
    <row r="336" spans="26:39" x14ac:dyDescent="0.3">
      <c r="Z336" s="165"/>
      <c r="AA336" s="165"/>
      <c r="AB336" s="165"/>
      <c r="AC336" s="165"/>
      <c r="AD336" s="165"/>
      <c r="AE336" s="165"/>
      <c r="AF336" s="165"/>
      <c r="AG336" s="165"/>
      <c r="AH336" s="165"/>
      <c r="AI336" s="165"/>
      <c r="AJ336" s="165"/>
      <c r="AK336" s="165"/>
      <c r="AL336" s="165"/>
    </row>
    <row r="337" spans="26:38" x14ac:dyDescent="0.3">
      <c r="Z337" s="165"/>
      <c r="AA337" s="165"/>
      <c r="AB337" s="165"/>
      <c r="AC337" s="165"/>
      <c r="AD337" s="165"/>
      <c r="AE337" s="165"/>
      <c r="AF337" s="165"/>
      <c r="AG337" s="165"/>
      <c r="AH337" s="165"/>
      <c r="AI337" s="165"/>
      <c r="AJ337" s="165"/>
      <c r="AK337" s="165"/>
      <c r="AL337" s="165"/>
    </row>
    <row r="338" spans="26:38" x14ac:dyDescent="0.3">
      <c r="Z338" s="165"/>
      <c r="AA338" s="165"/>
      <c r="AB338" s="165"/>
      <c r="AC338" s="165"/>
      <c r="AD338" s="165"/>
      <c r="AE338" s="165"/>
      <c r="AF338" s="165"/>
      <c r="AG338" s="165"/>
      <c r="AH338" s="165"/>
      <c r="AI338" s="165"/>
      <c r="AJ338" s="165"/>
      <c r="AK338" s="165"/>
      <c r="AL338" s="165"/>
    </row>
    <row r="339" spans="26:38" x14ac:dyDescent="0.3">
      <c r="Z339" s="165"/>
      <c r="AA339" s="165"/>
      <c r="AB339" s="165"/>
      <c r="AC339" s="165"/>
      <c r="AD339" s="165"/>
      <c r="AE339" s="165"/>
      <c r="AF339" s="165"/>
      <c r="AG339" s="165"/>
      <c r="AH339" s="165"/>
      <c r="AI339" s="165"/>
      <c r="AJ339" s="165"/>
      <c r="AK339" s="165"/>
      <c r="AL339" s="165"/>
    </row>
    <row r="340" spans="26:38" x14ac:dyDescent="0.3">
      <c r="Z340" s="165"/>
      <c r="AA340" s="165"/>
      <c r="AB340" s="165"/>
      <c r="AC340" s="165"/>
      <c r="AD340" s="165"/>
      <c r="AE340" s="165"/>
      <c r="AF340" s="165"/>
      <c r="AG340" s="165"/>
      <c r="AH340" s="165"/>
      <c r="AI340" s="165"/>
      <c r="AJ340" s="165"/>
      <c r="AK340" s="165"/>
      <c r="AL340" s="165"/>
    </row>
    <row r="341" spans="26:38" x14ac:dyDescent="0.3">
      <c r="Z341" s="165"/>
      <c r="AA341" s="165"/>
      <c r="AB341" s="165"/>
      <c r="AC341" s="165"/>
      <c r="AD341" s="165"/>
      <c r="AE341" s="165"/>
      <c r="AF341" s="165"/>
      <c r="AG341" s="165"/>
      <c r="AH341" s="165"/>
      <c r="AI341" s="165"/>
      <c r="AJ341" s="165"/>
      <c r="AK341" s="165"/>
      <c r="AL341" s="165"/>
    </row>
    <row r="342" spans="26:38" x14ac:dyDescent="0.3">
      <c r="Z342" s="165"/>
      <c r="AA342" s="165"/>
      <c r="AB342" s="165"/>
      <c r="AC342" s="165"/>
      <c r="AD342" s="165"/>
      <c r="AE342" s="165"/>
      <c r="AF342" s="165"/>
      <c r="AG342" s="165"/>
      <c r="AH342" s="165"/>
      <c r="AI342" s="165"/>
      <c r="AJ342" s="165"/>
      <c r="AK342" s="165"/>
      <c r="AL342" s="165"/>
    </row>
    <row r="343" spans="26:38" x14ac:dyDescent="0.3">
      <c r="Z343" s="165"/>
      <c r="AA343" s="165"/>
      <c r="AB343" s="165"/>
      <c r="AC343" s="165"/>
      <c r="AD343" s="165"/>
      <c r="AE343" s="165"/>
      <c r="AF343" s="165"/>
      <c r="AG343" s="165"/>
      <c r="AH343" s="165"/>
      <c r="AI343" s="165"/>
      <c r="AJ343" s="165"/>
      <c r="AK343" s="165"/>
      <c r="AL343" s="165"/>
    </row>
    <row r="344" spans="26:38" x14ac:dyDescent="0.3">
      <c r="Z344" s="165"/>
      <c r="AA344" s="165"/>
      <c r="AB344" s="165"/>
      <c r="AC344" s="165"/>
      <c r="AD344" s="165"/>
      <c r="AE344" s="165"/>
      <c r="AF344" s="165"/>
      <c r="AG344" s="165"/>
      <c r="AH344" s="165"/>
      <c r="AI344" s="165"/>
      <c r="AJ344" s="165"/>
      <c r="AK344" s="165"/>
      <c r="AL344" s="165"/>
    </row>
    <row r="345" spans="26:38" x14ac:dyDescent="0.3">
      <c r="Z345" s="165"/>
      <c r="AA345" s="165"/>
      <c r="AB345" s="165"/>
      <c r="AC345" s="165"/>
      <c r="AD345" s="165"/>
      <c r="AE345" s="165"/>
      <c r="AF345" s="165"/>
      <c r="AG345" s="165"/>
      <c r="AH345" s="165"/>
      <c r="AI345" s="165"/>
      <c r="AJ345" s="165"/>
      <c r="AK345" s="165"/>
      <c r="AL345" s="165"/>
    </row>
    <row r="346" spans="26:38" x14ac:dyDescent="0.3">
      <c r="Z346" s="165"/>
      <c r="AA346" s="165"/>
      <c r="AB346" s="165"/>
      <c r="AC346" s="165"/>
      <c r="AD346" s="165"/>
      <c r="AE346" s="165"/>
      <c r="AF346" s="165"/>
      <c r="AG346" s="165"/>
      <c r="AH346" s="165"/>
      <c r="AI346" s="165"/>
      <c r="AJ346" s="165"/>
      <c r="AK346" s="165"/>
      <c r="AL346" s="165"/>
    </row>
    <row r="347" spans="26:38" x14ac:dyDescent="0.3">
      <c r="Z347" s="165"/>
      <c r="AA347" s="165"/>
      <c r="AB347" s="165"/>
      <c r="AC347" s="165"/>
      <c r="AD347" s="165"/>
      <c r="AE347" s="165"/>
      <c r="AF347" s="165"/>
      <c r="AG347" s="165"/>
      <c r="AH347" s="165"/>
      <c r="AI347" s="165"/>
      <c r="AJ347" s="165"/>
      <c r="AK347" s="165"/>
      <c r="AL347" s="165"/>
    </row>
    <row r="348" spans="26:38" x14ac:dyDescent="0.3">
      <c r="Z348" s="165"/>
      <c r="AA348" s="165"/>
      <c r="AB348" s="165"/>
      <c r="AC348" s="165"/>
      <c r="AD348" s="165"/>
      <c r="AE348" s="165"/>
      <c r="AF348" s="165"/>
      <c r="AG348" s="165"/>
      <c r="AH348" s="165"/>
      <c r="AI348" s="165"/>
      <c r="AJ348" s="165"/>
      <c r="AK348" s="165"/>
      <c r="AL348" s="165"/>
    </row>
    <row r="349" spans="26:38" x14ac:dyDescent="0.3">
      <c r="Z349" s="165"/>
      <c r="AA349" s="165"/>
      <c r="AB349" s="165"/>
      <c r="AC349" s="165"/>
      <c r="AD349" s="165"/>
      <c r="AE349" s="165"/>
      <c r="AF349" s="165"/>
      <c r="AG349" s="165"/>
      <c r="AH349" s="165"/>
      <c r="AI349" s="165"/>
      <c r="AJ349" s="165"/>
      <c r="AK349" s="165"/>
      <c r="AL349" s="165"/>
    </row>
    <row r="350" spans="26:38" x14ac:dyDescent="0.3">
      <c r="Z350" s="165"/>
      <c r="AA350" s="165"/>
      <c r="AB350" s="165"/>
      <c r="AC350" s="165"/>
      <c r="AD350" s="165"/>
      <c r="AE350" s="165"/>
      <c r="AF350" s="165"/>
      <c r="AG350" s="165"/>
      <c r="AH350" s="165"/>
      <c r="AI350" s="165"/>
      <c r="AJ350" s="165"/>
      <c r="AK350" s="165"/>
      <c r="AL350" s="165"/>
    </row>
    <row r="351" spans="26:38" x14ac:dyDescent="0.3">
      <c r="Z351" s="165"/>
      <c r="AA351" s="165"/>
      <c r="AB351" s="165"/>
      <c r="AC351" s="165"/>
      <c r="AD351" s="165"/>
      <c r="AE351" s="165"/>
      <c r="AF351" s="165"/>
      <c r="AG351" s="165"/>
      <c r="AH351" s="165"/>
      <c r="AI351" s="165"/>
      <c r="AJ351" s="165"/>
      <c r="AK351" s="165"/>
      <c r="AL351" s="165"/>
    </row>
    <row r="352" spans="26:38" x14ac:dyDescent="0.3">
      <c r="Z352" s="165"/>
      <c r="AA352" s="165"/>
      <c r="AB352" s="165"/>
      <c r="AC352" s="165"/>
      <c r="AD352" s="165"/>
      <c r="AE352" s="165"/>
      <c r="AF352" s="165"/>
      <c r="AG352" s="165"/>
      <c r="AH352" s="165"/>
      <c r="AI352" s="165"/>
      <c r="AJ352" s="165"/>
      <c r="AK352" s="165"/>
      <c r="AL352" s="165"/>
    </row>
    <row r="353" spans="26:38" x14ac:dyDescent="0.3">
      <c r="Z353" s="165"/>
      <c r="AA353" s="165"/>
      <c r="AB353" s="165"/>
      <c r="AC353" s="165"/>
      <c r="AD353" s="165"/>
      <c r="AE353" s="165"/>
      <c r="AF353" s="165"/>
      <c r="AG353" s="165"/>
      <c r="AH353" s="165"/>
      <c r="AI353" s="165"/>
      <c r="AJ353" s="165"/>
      <c r="AK353" s="165"/>
      <c r="AL353" s="165"/>
    </row>
    <row r="354" spans="26:38" x14ac:dyDescent="0.3">
      <c r="Z354" s="165"/>
      <c r="AA354" s="165"/>
      <c r="AB354" s="165"/>
      <c r="AC354" s="165"/>
      <c r="AD354" s="165"/>
      <c r="AE354" s="165"/>
      <c r="AF354" s="165"/>
      <c r="AG354" s="165"/>
      <c r="AH354" s="165"/>
      <c r="AI354" s="165"/>
      <c r="AJ354" s="165"/>
      <c r="AK354" s="165"/>
      <c r="AL354" s="165"/>
    </row>
    <row r="355" spans="26:38" x14ac:dyDescent="0.3">
      <c r="Z355" s="165"/>
      <c r="AA355" s="165"/>
      <c r="AB355" s="165"/>
      <c r="AC355" s="165"/>
      <c r="AD355" s="165"/>
      <c r="AE355" s="165"/>
      <c r="AF355" s="165"/>
      <c r="AG355" s="165"/>
      <c r="AH355" s="165"/>
      <c r="AI355" s="165"/>
      <c r="AJ355" s="165"/>
      <c r="AK355" s="165"/>
      <c r="AL355" s="165"/>
    </row>
    <row r="356" spans="26:38" x14ac:dyDescent="0.3">
      <c r="Z356" s="165"/>
      <c r="AA356" s="165"/>
      <c r="AB356" s="165"/>
      <c r="AC356" s="165"/>
      <c r="AD356" s="165"/>
      <c r="AE356" s="165"/>
      <c r="AF356" s="165"/>
      <c r="AG356" s="165"/>
      <c r="AH356" s="165"/>
      <c r="AI356" s="165"/>
      <c r="AJ356" s="165"/>
      <c r="AK356" s="165"/>
      <c r="AL356" s="165"/>
    </row>
    <row r="357" spans="26:38" x14ac:dyDescent="0.3">
      <c r="Z357" s="165"/>
      <c r="AA357" s="165"/>
      <c r="AB357" s="165"/>
      <c r="AC357" s="165"/>
      <c r="AD357" s="165"/>
      <c r="AE357" s="165"/>
      <c r="AF357" s="165"/>
      <c r="AG357" s="165"/>
      <c r="AH357" s="165"/>
      <c r="AI357" s="165"/>
      <c r="AJ357" s="165"/>
      <c r="AK357" s="165"/>
      <c r="AL357" s="165"/>
    </row>
    <row r="358" spans="26:38" x14ac:dyDescent="0.3">
      <c r="Z358" s="165"/>
      <c r="AA358" s="165"/>
      <c r="AB358" s="165"/>
      <c r="AC358" s="165"/>
      <c r="AD358" s="165"/>
      <c r="AE358" s="165"/>
      <c r="AF358" s="165"/>
      <c r="AG358" s="165"/>
      <c r="AH358" s="165"/>
      <c r="AI358" s="165"/>
      <c r="AJ358" s="165"/>
      <c r="AK358" s="165"/>
      <c r="AL358" s="165"/>
    </row>
    <row r="359" spans="26:38" x14ac:dyDescent="0.3">
      <c r="Z359" s="165"/>
      <c r="AA359" s="165"/>
      <c r="AB359" s="165"/>
      <c r="AC359" s="165"/>
      <c r="AD359" s="165"/>
      <c r="AE359" s="165"/>
      <c r="AF359" s="165"/>
      <c r="AG359" s="165"/>
      <c r="AH359" s="165"/>
      <c r="AI359" s="165"/>
      <c r="AJ359" s="165"/>
      <c r="AK359" s="165"/>
      <c r="AL359" s="165"/>
    </row>
    <row r="360" spans="26:38" x14ac:dyDescent="0.3">
      <c r="Z360" s="165"/>
      <c r="AA360" s="165"/>
      <c r="AB360" s="165"/>
      <c r="AC360" s="165"/>
      <c r="AD360" s="165"/>
      <c r="AE360" s="165"/>
      <c r="AF360" s="165"/>
      <c r="AG360" s="165"/>
      <c r="AH360" s="165"/>
      <c r="AI360" s="165"/>
      <c r="AJ360" s="165"/>
      <c r="AK360" s="165"/>
      <c r="AL360" s="165"/>
    </row>
    <row r="361" spans="26:38" x14ac:dyDescent="0.3">
      <c r="Z361" s="165"/>
      <c r="AA361" s="165"/>
      <c r="AB361" s="165"/>
      <c r="AC361" s="165"/>
      <c r="AD361" s="165"/>
      <c r="AE361" s="165"/>
      <c r="AF361" s="165"/>
      <c r="AG361" s="165"/>
      <c r="AH361" s="165"/>
      <c r="AI361" s="165"/>
      <c r="AJ361" s="165"/>
      <c r="AK361" s="165"/>
      <c r="AL361" s="165"/>
    </row>
    <row r="362" spans="26:38" x14ac:dyDescent="0.3">
      <c r="Z362" s="165"/>
      <c r="AA362" s="165"/>
      <c r="AB362" s="165"/>
      <c r="AC362" s="165"/>
      <c r="AD362" s="165"/>
      <c r="AE362" s="165"/>
      <c r="AF362" s="165"/>
      <c r="AG362" s="165"/>
      <c r="AH362" s="165"/>
      <c r="AI362" s="165"/>
      <c r="AJ362" s="165"/>
      <c r="AK362" s="165"/>
      <c r="AL362" s="165"/>
    </row>
    <row r="363" spans="26:38" x14ac:dyDescent="0.3">
      <c r="Z363" s="165"/>
      <c r="AA363" s="165"/>
      <c r="AB363" s="165"/>
      <c r="AC363" s="165"/>
      <c r="AD363" s="165"/>
      <c r="AE363" s="165"/>
      <c r="AF363" s="165"/>
      <c r="AG363" s="165"/>
      <c r="AH363" s="165"/>
      <c r="AI363" s="165"/>
      <c r="AJ363" s="165"/>
      <c r="AK363" s="165"/>
      <c r="AL363" s="165"/>
    </row>
    <row r="364" spans="26:38" x14ac:dyDescent="0.3">
      <c r="Z364" s="165"/>
      <c r="AA364" s="165"/>
      <c r="AB364" s="165"/>
      <c r="AC364" s="165"/>
      <c r="AD364" s="165"/>
      <c r="AE364" s="165"/>
      <c r="AF364" s="165"/>
      <c r="AG364" s="165"/>
      <c r="AH364" s="165"/>
      <c r="AI364" s="165"/>
      <c r="AJ364" s="165"/>
      <c r="AK364" s="165"/>
      <c r="AL364" s="165"/>
    </row>
    <row r="365" spans="26:38" x14ac:dyDescent="0.3">
      <c r="Z365" s="165"/>
      <c r="AA365" s="165"/>
      <c r="AB365" s="165"/>
      <c r="AC365" s="165"/>
      <c r="AD365" s="165"/>
      <c r="AE365" s="165"/>
      <c r="AF365" s="165"/>
      <c r="AG365" s="165"/>
      <c r="AH365" s="165"/>
      <c r="AI365" s="165"/>
      <c r="AJ365" s="165"/>
      <c r="AK365" s="165"/>
      <c r="AL365" s="165"/>
    </row>
    <row r="366" spans="26:38" x14ac:dyDescent="0.3">
      <c r="Z366" s="165"/>
      <c r="AA366" s="165"/>
      <c r="AB366" s="165"/>
      <c r="AC366" s="165"/>
      <c r="AD366" s="165"/>
      <c r="AE366" s="165"/>
      <c r="AF366" s="165"/>
      <c r="AG366" s="165"/>
      <c r="AH366" s="165"/>
      <c r="AI366" s="165"/>
      <c r="AJ366" s="165"/>
      <c r="AK366" s="165"/>
      <c r="AL366" s="165"/>
    </row>
    <row r="367" spans="26:38" x14ac:dyDescent="0.3">
      <c r="Z367" s="165"/>
      <c r="AA367" s="165"/>
      <c r="AB367" s="165"/>
      <c r="AC367" s="165"/>
      <c r="AD367" s="165"/>
      <c r="AE367" s="165"/>
      <c r="AF367" s="165"/>
      <c r="AG367" s="165"/>
      <c r="AH367" s="165"/>
      <c r="AI367" s="165"/>
      <c r="AJ367" s="165"/>
      <c r="AK367" s="165"/>
      <c r="AL367" s="165"/>
    </row>
    <row r="368" spans="26:38" x14ac:dyDescent="0.3">
      <c r="Z368" s="165"/>
      <c r="AA368" s="165"/>
      <c r="AB368" s="165"/>
      <c r="AC368" s="165"/>
      <c r="AD368" s="165"/>
      <c r="AE368" s="165"/>
      <c r="AF368" s="165"/>
      <c r="AG368" s="165"/>
      <c r="AH368" s="165"/>
      <c r="AI368" s="165"/>
      <c r="AJ368" s="165"/>
      <c r="AK368" s="165"/>
      <c r="AL368" s="165"/>
    </row>
    <row r="369" spans="26:38" x14ac:dyDescent="0.3">
      <c r="Z369" s="165"/>
      <c r="AA369" s="165"/>
      <c r="AB369" s="165"/>
      <c r="AC369" s="165"/>
      <c r="AD369" s="165"/>
      <c r="AE369" s="165"/>
      <c r="AF369" s="165"/>
      <c r="AG369" s="165"/>
      <c r="AH369" s="165"/>
      <c r="AI369" s="165"/>
      <c r="AJ369" s="165"/>
      <c r="AK369" s="165"/>
      <c r="AL369" s="165"/>
    </row>
    <row r="370" spans="26:38" x14ac:dyDescent="0.3">
      <c r="Z370" s="165"/>
      <c r="AA370" s="165"/>
      <c r="AB370" s="165"/>
      <c r="AC370" s="165"/>
      <c r="AD370" s="165"/>
      <c r="AE370" s="165"/>
      <c r="AF370" s="165"/>
      <c r="AG370" s="165"/>
      <c r="AH370" s="165"/>
      <c r="AI370" s="165"/>
      <c r="AJ370" s="165"/>
      <c r="AK370" s="165"/>
      <c r="AL370" s="165"/>
    </row>
    <row r="371" spans="26:38" x14ac:dyDescent="0.3">
      <c r="Z371" s="165"/>
      <c r="AA371" s="165"/>
      <c r="AB371" s="165"/>
      <c r="AC371" s="165"/>
      <c r="AD371" s="165"/>
      <c r="AE371" s="165"/>
      <c r="AF371" s="165"/>
      <c r="AG371" s="165"/>
      <c r="AH371" s="165"/>
      <c r="AI371" s="165"/>
      <c r="AJ371" s="165"/>
      <c r="AK371" s="165"/>
      <c r="AL371" s="165"/>
    </row>
    <row r="372" spans="26:38" x14ac:dyDescent="0.3">
      <c r="Z372" s="165"/>
      <c r="AA372" s="165"/>
      <c r="AB372" s="165"/>
      <c r="AC372" s="165"/>
      <c r="AD372" s="165"/>
      <c r="AE372" s="165"/>
      <c r="AF372" s="165"/>
      <c r="AG372" s="165"/>
      <c r="AH372" s="165"/>
      <c r="AI372" s="165"/>
      <c r="AJ372" s="165"/>
      <c r="AK372" s="165"/>
      <c r="AL372" s="165"/>
    </row>
    <row r="373" spans="26:38" x14ac:dyDescent="0.3">
      <c r="Z373" s="165"/>
      <c r="AA373" s="165"/>
      <c r="AB373" s="165"/>
      <c r="AC373" s="165"/>
      <c r="AD373" s="165"/>
      <c r="AE373" s="165"/>
      <c r="AF373" s="165"/>
      <c r="AG373" s="165"/>
      <c r="AH373" s="165"/>
      <c r="AI373" s="165"/>
      <c r="AJ373" s="165"/>
      <c r="AK373" s="165"/>
      <c r="AL373" s="165"/>
    </row>
    <row r="374" spans="26:38" x14ac:dyDescent="0.3">
      <c r="Z374" s="165"/>
      <c r="AA374" s="165"/>
      <c r="AB374" s="165"/>
      <c r="AC374" s="165"/>
      <c r="AD374" s="165"/>
      <c r="AE374" s="165"/>
      <c r="AF374" s="165"/>
      <c r="AG374" s="165"/>
      <c r="AH374" s="165"/>
      <c r="AI374" s="165"/>
      <c r="AJ374" s="165"/>
      <c r="AK374" s="165"/>
      <c r="AL374" s="165"/>
    </row>
    <row r="375" spans="26:38" x14ac:dyDescent="0.3">
      <c r="Z375" s="165"/>
      <c r="AA375" s="165"/>
      <c r="AB375" s="165"/>
      <c r="AC375" s="165"/>
      <c r="AD375" s="165"/>
      <c r="AE375" s="165"/>
      <c r="AF375" s="165"/>
      <c r="AG375" s="165"/>
      <c r="AH375" s="165"/>
      <c r="AI375" s="165"/>
      <c r="AJ375" s="165"/>
      <c r="AK375" s="165"/>
      <c r="AL375" s="165"/>
    </row>
    <row r="376" spans="26:38" x14ac:dyDescent="0.3">
      <c r="Z376" s="165"/>
      <c r="AA376" s="165"/>
      <c r="AB376" s="165"/>
      <c r="AC376" s="165"/>
      <c r="AD376" s="165"/>
      <c r="AE376" s="165"/>
      <c r="AF376" s="165"/>
      <c r="AG376" s="165"/>
      <c r="AH376" s="165"/>
      <c r="AI376" s="165"/>
      <c r="AJ376" s="165"/>
      <c r="AK376" s="165"/>
      <c r="AL376" s="165"/>
    </row>
    <row r="377" spans="26:38" x14ac:dyDescent="0.3">
      <c r="Z377" s="165"/>
      <c r="AA377" s="165"/>
      <c r="AB377" s="165"/>
      <c r="AC377" s="165"/>
      <c r="AD377" s="165"/>
      <c r="AE377" s="165"/>
      <c r="AF377" s="165"/>
      <c r="AG377" s="165"/>
      <c r="AH377" s="165"/>
      <c r="AI377" s="165"/>
      <c r="AJ377" s="165"/>
      <c r="AK377" s="165"/>
      <c r="AL377" s="165"/>
    </row>
    <row r="378" spans="26:38" x14ac:dyDescent="0.3">
      <c r="Z378" s="165"/>
      <c r="AA378" s="165"/>
      <c r="AB378" s="165"/>
      <c r="AC378" s="165"/>
      <c r="AD378" s="165"/>
      <c r="AE378" s="165"/>
      <c r="AF378" s="165"/>
      <c r="AG378" s="165"/>
      <c r="AH378" s="165"/>
      <c r="AI378" s="165"/>
      <c r="AJ378" s="165"/>
      <c r="AK378" s="165"/>
      <c r="AL378" s="165"/>
    </row>
    <row r="379" spans="26:38" x14ac:dyDescent="0.3">
      <c r="Z379" s="165"/>
      <c r="AA379" s="165"/>
      <c r="AB379" s="165"/>
      <c r="AC379" s="165"/>
      <c r="AD379" s="165"/>
      <c r="AE379" s="165"/>
      <c r="AF379" s="165"/>
      <c r="AG379" s="165"/>
      <c r="AH379" s="165"/>
      <c r="AI379" s="165"/>
      <c r="AJ379" s="165"/>
      <c r="AK379" s="165"/>
      <c r="AL379" s="165"/>
    </row>
    <row r="380" spans="26:38" x14ac:dyDescent="0.3">
      <c r="Z380" s="165"/>
      <c r="AA380" s="165"/>
      <c r="AB380" s="165"/>
      <c r="AC380" s="165"/>
      <c r="AD380" s="165"/>
      <c r="AE380" s="165"/>
      <c r="AF380" s="165"/>
      <c r="AG380" s="165"/>
      <c r="AH380" s="165"/>
      <c r="AI380" s="165"/>
      <c r="AJ380" s="165"/>
      <c r="AK380" s="165"/>
      <c r="AL380" s="165"/>
    </row>
    <row r="381" spans="26:38" x14ac:dyDescent="0.3">
      <c r="Z381" s="165"/>
      <c r="AA381" s="165"/>
      <c r="AB381" s="165"/>
      <c r="AC381" s="165"/>
      <c r="AD381" s="165"/>
      <c r="AE381" s="165"/>
      <c r="AF381" s="165"/>
      <c r="AG381" s="165"/>
      <c r="AH381" s="165"/>
      <c r="AI381" s="165"/>
      <c r="AJ381" s="165"/>
      <c r="AK381" s="165"/>
      <c r="AL381" s="165"/>
    </row>
    <row r="382" spans="26:38" x14ac:dyDescent="0.3">
      <c r="Z382" s="165"/>
      <c r="AA382" s="165"/>
      <c r="AB382" s="165"/>
      <c r="AC382" s="165"/>
      <c r="AD382" s="165"/>
      <c r="AE382" s="165"/>
      <c r="AF382" s="165"/>
      <c r="AG382" s="165"/>
      <c r="AH382" s="165"/>
      <c r="AI382" s="165"/>
      <c r="AJ382" s="165"/>
      <c r="AK382" s="165"/>
      <c r="AL382" s="165"/>
    </row>
    <row r="383" spans="26:38" x14ac:dyDescent="0.3">
      <c r="Z383" s="165"/>
      <c r="AA383" s="165"/>
      <c r="AB383" s="165"/>
      <c r="AC383" s="165"/>
      <c r="AD383" s="165"/>
      <c r="AE383" s="165"/>
      <c r="AF383" s="165"/>
      <c r="AG383" s="165"/>
      <c r="AH383" s="165"/>
      <c r="AI383" s="165"/>
      <c r="AJ383" s="165"/>
      <c r="AK383" s="165"/>
      <c r="AL383" s="165"/>
    </row>
    <row r="384" spans="26:38" x14ac:dyDescent="0.3">
      <c r="Z384" s="165"/>
      <c r="AA384" s="165"/>
      <c r="AB384" s="165"/>
      <c r="AC384" s="165"/>
      <c r="AD384" s="165"/>
      <c r="AE384" s="165"/>
      <c r="AF384" s="165"/>
      <c r="AG384" s="165"/>
      <c r="AH384" s="165"/>
      <c r="AI384" s="165"/>
      <c r="AJ384" s="165"/>
      <c r="AK384" s="165"/>
      <c r="AL384" s="165"/>
    </row>
    <row r="385" spans="26:38" x14ac:dyDescent="0.3">
      <c r="Z385" s="165"/>
      <c r="AA385" s="165"/>
      <c r="AB385" s="165"/>
      <c r="AC385" s="165"/>
      <c r="AD385" s="165"/>
      <c r="AE385" s="165"/>
      <c r="AF385" s="165"/>
      <c r="AG385" s="165"/>
      <c r="AH385" s="165"/>
      <c r="AI385" s="165"/>
      <c r="AJ385" s="165"/>
      <c r="AK385" s="165"/>
      <c r="AL385" s="165"/>
    </row>
    <row r="386" spans="26:38" x14ac:dyDescent="0.3">
      <c r="Z386" s="165"/>
      <c r="AA386" s="165"/>
      <c r="AB386" s="165"/>
      <c r="AC386" s="165"/>
      <c r="AD386" s="165"/>
      <c r="AE386" s="165"/>
      <c r="AF386" s="165"/>
      <c r="AG386" s="165"/>
      <c r="AH386" s="165"/>
      <c r="AI386" s="165"/>
      <c r="AJ386" s="165"/>
      <c r="AK386" s="165"/>
      <c r="AL386" s="165"/>
    </row>
    <row r="387" spans="26:38" x14ac:dyDescent="0.3">
      <c r="Z387" s="165"/>
      <c r="AA387" s="165"/>
      <c r="AB387" s="165"/>
      <c r="AC387" s="165"/>
      <c r="AD387" s="165"/>
      <c r="AE387" s="165"/>
      <c r="AF387" s="165"/>
      <c r="AG387" s="165"/>
      <c r="AH387" s="165"/>
      <c r="AI387" s="165"/>
      <c r="AJ387" s="165"/>
      <c r="AK387" s="165"/>
      <c r="AL387" s="165"/>
    </row>
    <row r="388" spans="26:38" x14ac:dyDescent="0.3">
      <c r="Z388" s="165"/>
      <c r="AA388" s="165"/>
      <c r="AB388" s="165"/>
      <c r="AC388" s="165"/>
      <c r="AD388" s="165"/>
      <c r="AE388" s="165"/>
      <c r="AF388" s="165"/>
      <c r="AG388" s="165"/>
      <c r="AH388" s="165"/>
      <c r="AI388" s="165"/>
      <c r="AJ388" s="165"/>
      <c r="AK388" s="165"/>
      <c r="AL388" s="165"/>
    </row>
    <row r="389" spans="26:38" x14ac:dyDescent="0.3">
      <c r="Z389" s="165"/>
      <c r="AA389" s="165"/>
      <c r="AB389" s="165"/>
      <c r="AC389" s="165"/>
      <c r="AD389" s="165"/>
      <c r="AE389" s="165"/>
      <c r="AF389" s="165"/>
      <c r="AG389" s="165"/>
      <c r="AH389" s="165"/>
      <c r="AI389" s="165"/>
      <c r="AJ389" s="165"/>
      <c r="AK389" s="165"/>
      <c r="AL389" s="165"/>
    </row>
    <row r="390" spans="26:38" x14ac:dyDescent="0.3">
      <c r="Z390" s="165"/>
      <c r="AA390" s="165"/>
      <c r="AB390" s="165"/>
      <c r="AC390" s="165"/>
      <c r="AD390" s="165"/>
      <c r="AE390" s="165"/>
      <c r="AF390" s="165"/>
      <c r="AG390" s="165"/>
      <c r="AH390" s="165"/>
      <c r="AI390" s="165"/>
      <c r="AJ390" s="165"/>
      <c r="AK390" s="165"/>
      <c r="AL390" s="165"/>
    </row>
    <row r="391" spans="26:38" x14ac:dyDescent="0.3">
      <c r="Z391" s="165"/>
      <c r="AA391" s="165"/>
      <c r="AB391" s="165"/>
      <c r="AC391" s="165"/>
      <c r="AD391" s="165"/>
      <c r="AE391" s="165"/>
      <c r="AF391" s="165"/>
      <c r="AG391" s="165"/>
      <c r="AH391" s="165"/>
      <c r="AI391" s="165"/>
      <c r="AJ391" s="165"/>
      <c r="AK391" s="165"/>
      <c r="AL391" s="165"/>
    </row>
    <row r="392" spans="26:38" x14ac:dyDescent="0.3">
      <c r="Z392" s="165"/>
      <c r="AA392" s="165"/>
      <c r="AB392" s="165"/>
      <c r="AC392" s="165"/>
      <c r="AD392" s="165"/>
      <c r="AE392" s="165"/>
      <c r="AF392" s="165"/>
      <c r="AG392" s="165"/>
      <c r="AH392" s="165"/>
      <c r="AI392" s="165"/>
      <c r="AJ392" s="165"/>
      <c r="AK392" s="165"/>
      <c r="AL392" s="165"/>
    </row>
    <row r="393" spans="26:38" x14ac:dyDescent="0.3">
      <c r="Z393" s="165"/>
      <c r="AA393" s="165"/>
      <c r="AB393" s="165"/>
      <c r="AC393" s="165"/>
      <c r="AD393" s="165"/>
      <c r="AE393" s="165"/>
      <c r="AF393" s="165"/>
      <c r="AG393" s="165"/>
      <c r="AH393" s="165"/>
      <c r="AI393" s="165"/>
      <c r="AJ393" s="165"/>
      <c r="AK393" s="165"/>
      <c r="AL393" s="165"/>
    </row>
    <row r="394" spans="26:38" x14ac:dyDescent="0.3">
      <c r="Z394" s="165"/>
      <c r="AA394" s="165"/>
      <c r="AB394" s="165"/>
      <c r="AC394" s="165"/>
      <c r="AD394" s="165"/>
      <c r="AE394" s="165"/>
      <c r="AF394" s="165"/>
      <c r="AG394" s="165"/>
      <c r="AH394" s="165"/>
      <c r="AI394" s="165"/>
      <c r="AJ394" s="165"/>
      <c r="AK394" s="165"/>
      <c r="AL394" s="165"/>
    </row>
    <row r="395" spans="26:38" x14ac:dyDescent="0.3">
      <c r="Z395" s="165"/>
      <c r="AA395" s="165"/>
      <c r="AB395" s="165"/>
      <c r="AC395" s="165"/>
      <c r="AD395" s="165"/>
      <c r="AE395" s="165"/>
      <c r="AF395" s="165"/>
      <c r="AG395" s="165"/>
      <c r="AH395" s="165"/>
      <c r="AI395" s="165"/>
      <c r="AJ395" s="165"/>
      <c r="AK395" s="165"/>
      <c r="AL395" s="165"/>
    </row>
    <row r="396" spans="26:38" x14ac:dyDescent="0.3">
      <c r="Z396" s="165"/>
      <c r="AA396" s="165"/>
      <c r="AB396" s="165"/>
      <c r="AC396" s="165"/>
      <c r="AD396" s="165"/>
      <c r="AE396" s="165"/>
      <c r="AF396" s="165"/>
      <c r="AG396" s="165"/>
      <c r="AH396" s="165"/>
      <c r="AI396" s="165"/>
      <c r="AJ396" s="165"/>
      <c r="AK396" s="165"/>
      <c r="AL396" s="165"/>
    </row>
    <row r="397" spans="26:38" x14ac:dyDescent="0.3">
      <c r="Z397" s="165"/>
      <c r="AA397" s="165"/>
      <c r="AB397" s="165"/>
      <c r="AC397" s="165"/>
      <c r="AD397" s="165"/>
      <c r="AE397" s="165"/>
      <c r="AF397" s="165"/>
      <c r="AG397" s="165"/>
      <c r="AH397" s="165"/>
      <c r="AI397" s="165"/>
      <c r="AJ397" s="165"/>
      <c r="AK397" s="165"/>
      <c r="AL397" s="165"/>
    </row>
    <row r="398" spans="26:38" x14ac:dyDescent="0.3">
      <c r="Z398" s="165"/>
      <c r="AA398" s="165"/>
      <c r="AB398" s="165"/>
      <c r="AC398" s="165"/>
      <c r="AD398" s="165"/>
      <c r="AE398" s="165"/>
      <c r="AF398" s="165"/>
      <c r="AG398" s="165"/>
      <c r="AH398" s="165"/>
      <c r="AI398" s="165"/>
      <c r="AJ398" s="165"/>
      <c r="AK398" s="165"/>
      <c r="AL398" s="165"/>
    </row>
    <row r="399" spans="26:38" x14ac:dyDescent="0.3">
      <c r="Z399" s="165"/>
      <c r="AA399" s="165"/>
      <c r="AB399" s="165"/>
      <c r="AC399" s="165"/>
      <c r="AD399" s="165"/>
      <c r="AE399" s="165"/>
      <c r="AF399" s="165"/>
      <c r="AG399" s="165"/>
      <c r="AH399" s="165"/>
      <c r="AI399" s="165"/>
      <c r="AJ399" s="165"/>
      <c r="AK399" s="165"/>
      <c r="AL399" s="165"/>
    </row>
    <row r="400" spans="26:38" x14ac:dyDescent="0.3">
      <c r="Z400" s="165"/>
      <c r="AA400" s="165"/>
      <c r="AB400" s="165"/>
      <c r="AC400" s="165"/>
      <c r="AD400" s="165"/>
      <c r="AE400" s="165"/>
      <c r="AF400" s="165"/>
      <c r="AG400" s="165"/>
      <c r="AH400" s="165"/>
      <c r="AI400" s="165"/>
      <c r="AJ400" s="165"/>
      <c r="AK400" s="165"/>
      <c r="AL400" s="165"/>
    </row>
    <row r="401" spans="26:38" x14ac:dyDescent="0.3">
      <c r="Z401" s="165"/>
      <c r="AA401" s="165"/>
      <c r="AB401" s="165"/>
      <c r="AC401" s="165"/>
      <c r="AD401" s="165"/>
      <c r="AE401" s="165"/>
      <c r="AF401" s="165"/>
      <c r="AG401" s="165"/>
      <c r="AH401" s="165"/>
      <c r="AI401" s="165"/>
      <c r="AJ401" s="165"/>
      <c r="AK401" s="165"/>
      <c r="AL401" s="165"/>
    </row>
    <row r="402" spans="26:38" x14ac:dyDescent="0.3">
      <c r="Z402" s="165"/>
      <c r="AA402" s="165"/>
      <c r="AB402" s="165"/>
      <c r="AC402" s="165"/>
      <c r="AD402" s="165"/>
      <c r="AE402" s="165"/>
      <c r="AF402" s="165"/>
      <c r="AG402" s="165"/>
      <c r="AH402" s="165"/>
      <c r="AI402" s="165"/>
      <c r="AJ402" s="165"/>
      <c r="AK402" s="165"/>
      <c r="AL402" s="165"/>
    </row>
    <row r="403" spans="26:38" x14ac:dyDescent="0.3">
      <c r="Z403" s="165"/>
      <c r="AA403" s="165"/>
      <c r="AB403" s="165"/>
      <c r="AC403" s="165"/>
      <c r="AD403" s="165"/>
      <c r="AE403" s="165"/>
      <c r="AF403" s="165"/>
      <c r="AG403" s="165"/>
      <c r="AH403" s="165"/>
      <c r="AI403" s="165"/>
      <c r="AJ403" s="165"/>
      <c r="AK403" s="165"/>
      <c r="AL403" s="165"/>
    </row>
    <row r="404" spans="26:38" x14ac:dyDescent="0.3">
      <c r="Z404" s="165"/>
      <c r="AA404" s="165"/>
      <c r="AB404" s="165"/>
      <c r="AC404" s="165"/>
      <c r="AD404" s="165"/>
      <c r="AE404" s="165"/>
      <c r="AF404" s="165"/>
      <c r="AG404" s="165"/>
      <c r="AH404" s="165"/>
      <c r="AI404" s="165"/>
      <c r="AJ404" s="165"/>
      <c r="AK404" s="165"/>
      <c r="AL404" s="165"/>
    </row>
    <row r="405" spans="26:38" x14ac:dyDescent="0.3">
      <c r="Z405" s="165"/>
      <c r="AA405" s="165"/>
      <c r="AB405" s="165"/>
      <c r="AC405" s="165"/>
      <c r="AD405" s="165"/>
      <c r="AE405" s="165"/>
      <c r="AF405" s="165"/>
      <c r="AG405" s="165"/>
      <c r="AH405" s="165"/>
      <c r="AI405" s="165"/>
      <c r="AJ405" s="165"/>
      <c r="AK405" s="165"/>
      <c r="AL405" s="165"/>
    </row>
    <row r="406" spans="26:38" x14ac:dyDescent="0.3">
      <c r="Z406" s="165"/>
      <c r="AA406" s="165"/>
      <c r="AB406" s="165"/>
      <c r="AC406" s="165"/>
      <c r="AD406" s="165"/>
      <c r="AE406" s="165"/>
      <c r="AF406" s="165"/>
      <c r="AG406" s="165"/>
      <c r="AH406" s="165"/>
      <c r="AI406" s="165"/>
      <c r="AJ406" s="165"/>
      <c r="AK406" s="165"/>
      <c r="AL406" s="165"/>
    </row>
    <row r="407" spans="26:38" x14ac:dyDescent="0.3">
      <c r="Z407" s="165"/>
      <c r="AA407" s="165"/>
      <c r="AB407" s="165"/>
      <c r="AC407" s="165"/>
      <c r="AD407" s="165"/>
      <c r="AE407" s="165"/>
      <c r="AF407" s="165"/>
      <c r="AG407" s="165"/>
      <c r="AH407" s="165"/>
      <c r="AI407" s="165"/>
      <c r="AJ407" s="165"/>
      <c r="AK407" s="165"/>
      <c r="AL407" s="165"/>
    </row>
    <row r="408" spans="26:38" x14ac:dyDescent="0.3">
      <c r="Z408" s="165"/>
      <c r="AA408" s="165"/>
      <c r="AB408" s="165"/>
      <c r="AC408" s="165"/>
      <c r="AD408" s="165"/>
      <c r="AE408" s="165"/>
      <c r="AF408" s="165"/>
      <c r="AG408" s="165"/>
      <c r="AH408" s="165"/>
      <c r="AI408" s="165"/>
      <c r="AJ408" s="165"/>
      <c r="AK408" s="165"/>
      <c r="AL408" s="165"/>
    </row>
    <row r="409" spans="26:38" x14ac:dyDescent="0.3">
      <c r="Z409" s="165"/>
      <c r="AA409" s="165"/>
      <c r="AB409" s="165"/>
      <c r="AC409" s="165"/>
      <c r="AD409" s="165"/>
      <c r="AE409" s="165"/>
      <c r="AF409" s="165"/>
      <c r="AG409" s="165"/>
      <c r="AH409" s="165"/>
      <c r="AI409" s="165"/>
      <c r="AJ409" s="165"/>
      <c r="AK409" s="165"/>
      <c r="AL409" s="165"/>
    </row>
    <row r="410" spans="26:38" x14ac:dyDescent="0.3">
      <c r="Z410" s="165"/>
      <c r="AA410" s="165"/>
      <c r="AB410" s="165"/>
      <c r="AC410" s="165"/>
      <c r="AD410" s="165"/>
      <c r="AE410" s="165"/>
      <c r="AF410" s="165"/>
      <c r="AG410" s="165"/>
      <c r="AH410" s="165"/>
      <c r="AI410" s="165"/>
      <c r="AJ410" s="165"/>
      <c r="AK410" s="165"/>
      <c r="AL410" s="165"/>
    </row>
    <row r="411" spans="26:38" x14ac:dyDescent="0.3">
      <c r="Z411" s="165"/>
      <c r="AA411" s="165"/>
      <c r="AB411" s="165"/>
      <c r="AC411" s="165"/>
      <c r="AD411" s="165"/>
      <c r="AE411" s="165"/>
      <c r="AF411" s="165"/>
      <c r="AG411" s="165"/>
      <c r="AH411" s="165"/>
      <c r="AI411" s="165"/>
      <c r="AJ411" s="165"/>
      <c r="AK411" s="165"/>
      <c r="AL411" s="165"/>
    </row>
    <row r="412" spans="26:38" x14ac:dyDescent="0.3">
      <c r="Z412" s="165"/>
      <c r="AA412" s="165"/>
      <c r="AB412" s="165"/>
      <c r="AC412" s="165"/>
      <c r="AD412" s="165"/>
      <c r="AE412" s="165"/>
      <c r="AF412" s="165"/>
      <c r="AG412" s="165"/>
      <c r="AH412" s="165"/>
      <c r="AI412" s="165"/>
      <c r="AJ412" s="165"/>
      <c r="AK412" s="165"/>
      <c r="AL412" s="165"/>
    </row>
    <row r="413" spans="26:38" x14ac:dyDescent="0.3">
      <c r="Z413" s="165"/>
      <c r="AA413" s="165"/>
      <c r="AB413" s="165"/>
      <c r="AC413" s="165"/>
      <c r="AD413" s="165"/>
      <c r="AE413" s="165"/>
      <c r="AF413" s="165"/>
      <c r="AG413" s="165"/>
      <c r="AH413" s="165"/>
      <c r="AI413" s="165"/>
      <c r="AJ413" s="165"/>
      <c r="AK413" s="165"/>
      <c r="AL413" s="165"/>
    </row>
    <row r="414" spans="26:38" x14ac:dyDescent="0.3">
      <c r="Z414" s="165"/>
      <c r="AA414" s="165"/>
      <c r="AB414" s="165"/>
      <c r="AC414" s="165"/>
      <c r="AD414" s="165"/>
      <c r="AE414" s="165"/>
      <c r="AF414" s="165"/>
      <c r="AG414" s="165"/>
      <c r="AH414" s="165"/>
      <c r="AI414" s="165"/>
      <c r="AJ414" s="165"/>
      <c r="AK414" s="165"/>
      <c r="AL414" s="165"/>
    </row>
    <row r="415" spans="26:38" x14ac:dyDescent="0.3">
      <c r="Z415" s="165"/>
      <c r="AA415" s="165"/>
      <c r="AB415" s="165"/>
      <c r="AC415" s="165"/>
      <c r="AD415" s="165"/>
      <c r="AE415" s="165"/>
      <c r="AF415" s="165"/>
      <c r="AG415" s="165"/>
      <c r="AH415" s="165"/>
      <c r="AI415" s="165"/>
      <c r="AJ415" s="165"/>
      <c r="AK415" s="165"/>
      <c r="AL415" s="165"/>
    </row>
    <row r="416" spans="26:38" x14ac:dyDescent="0.3">
      <c r="Z416" s="165"/>
      <c r="AA416" s="165"/>
      <c r="AB416" s="165"/>
      <c r="AC416" s="165"/>
      <c r="AD416" s="165"/>
      <c r="AE416" s="165"/>
      <c r="AF416" s="165"/>
      <c r="AG416" s="165"/>
      <c r="AH416" s="165"/>
      <c r="AI416" s="165"/>
      <c r="AJ416" s="165"/>
      <c r="AK416" s="165"/>
      <c r="AL416" s="165"/>
    </row>
    <row r="417" spans="26:38" x14ac:dyDescent="0.3">
      <c r="Z417" s="165"/>
      <c r="AA417" s="165"/>
      <c r="AB417" s="165"/>
      <c r="AC417" s="165"/>
      <c r="AD417" s="165"/>
      <c r="AE417" s="165"/>
      <c r="AF417" s="165"/>
      <c r="AG417" s="165"/>
      <c r="AH417" s="165"/>
      <c r="AI417" s="165"/>
      <c r="AJ417" s="165"/>
      <c r="AK417" s="165"/>
      <c r="AL417" s="165"/>
    </row>
    <row r="418" spans="26:38" x14ac:dyDescent="0.3">
      <c r="Z418" s="165"/>
      <c r="AA418" s="165"/>
      <c r="AB418" s="165"/>
      <c r="AC418" s="165"/>
      <c r="AD418" s="165"/>
      <c r="AE418" s="165"/>
      <c r="AF418" s="165"/>
      <c r="AG418" s="165"/>
      <c r="AH418" s="165"/>
      <c r="AI418" s="165"/>
      <c r="AJ418" s="165"/>
      <c r="AK418" s="165"/>
      <c r="AL418" s="165"/>
    </row>
    <row r="419" spans="26:38" x14ac:dyDescent="0.3">
      <c r="Z419" s="165"/>
      <c r="AA419" s="165"/>
      <c r="AB419" s="165"/>
      <c r="AC419" s="165"/>
      <c r="AD419" s="165"/>
      <c r="AE419" s="165"/>
      <c r="AF419" s="165"/>
      <c r="AG419" s="165"/>
      <c r="AH419" s="165"/>
      <c r="AI419" s="165"/>
      <c r="AJ419" s="165"/>
      <c r="AK419" s="165"/>
      <c r="AL419" s="165"/>
    </row>
    <row r="420" spans="26:38" x14ac:dyDescent="0.3">
      <c r="Z420" s="165"/>
      <c r="AA420" s="165"/>
      <c r="AB420" s="165"/>
      <c r="AC420" s="165"/>
      <c r="AD420" s="165"/>
      <c r="AE420" s="165"/>
      <c r="AF420" s="165"/>
      <c r="AG420" s="165"/>
      <c r="AH420" s="165"/>
      <c r="AI420" s="165"/>
      <c r="AJ420" s="165"/>
      <c r="AK420" s="165"/>
      <c r="AL420" s="165"/>
    </row>
    <row r="421" spans="26:38" x14ac:dyDescent="0.3">
      <c r="Z421" s="165"/>
      <c r="AA421" s="165"/>
      <c r="AB421" s="165"/>
      <c r="AC421" s="165"/>
      <c r="AD421" s="165"/>
      <c r="AE421" s="165"/>
      <c r="AF421" s="165"/>
      <c r="AG421" s="165"/>
      <c r="AH421" s="165"/>
      <c r="AI421" s="165"/>
      <c r="AJ421" s="165"/>
      <c r="AK421" s="165"/>
      <c r="AL421" s="165"/>
    </row>
    <row r="422" spans="26:38" x14ac:dyDescent="0.3">
      <c r="Z422" s="165"/>
      <c r="AA422" s="165"/>
      <c r="AB422" s="165"/>
      <c r="AC422" s="165"/>
      <c r="AD422" s="165"/>
      <c r="AE422" s="165"/>
      <c r="AF422" s="165"/>
      <c r="AG422" s="165"/>
      <c r="AH422" s="165"/>
      <c r="AI422" s="165"/>
      <c r="AJ422" s="165"/>
      <c r="AK422" s="165"/>
      <c r="AL422" s="165"/>
    </row>
    <row r="423" spans="26:38" x14ac:dyDescent="0.3">
      <c r="Z423" s="165"/>
      <c r="AA423" s="165"/>
      <c r="AB423" s="165"/>
      <c r="AC423" s="165"/>
      <c r="AD423" s="165"/>
      <c r="AE423" s="165"/>
      <c r="AF423" s="165"/>
      <c r="AG423" s="165"/>
      <c r="AH423" s="165"/>
      <c r="AI423" s="165"/>
      <c r="AJ423" s="165"/>
      <c r="AK423" s="165"/>
      <c r="AL423" s="165"/>
    </row>
    <row r="424" spans="26:38" x14ac:dyDescent="0.3">
      <c r="Z424" s="165"/>
      <c r="AA424" s="165"/>
      <c r="AB424" s="165"/>
      <c r="AC424" s="165"/>
      <c r="AD424" s="165"/>
      <c r="AE424" s="165"/>
      <c r="AF424" s="165"/>
      <c r="AG424" s="165"/>
      <c r="AH424" s="165"/>
      <c r="AI424" s="165"/>
      <c r="AJ424" s="165"/>
      <c r="AK424" s="165"/>
      <c r="AL424" s="165"/>
    </row>
    <row r="425" spans="26:38" x14ac:dyDescent="0.3">
      <c r="Z425" s="165"/>
      <c r="AA425" s="165"/>
      <c r="AB425" s="165"/>
      <c r="AC425" s="165"/>
      <c r="AD425" s="165"/>
      <c r="AE425" s="165"/>
      <c r="AF425" s="165"/>
      <c r="AG425" s="165"/>
      <c r="AH425" s="165"/>
      <c r="AI425" s="165"/>
      <c r="AJ425" s="165"/>
      <c r="AK425" s="165"/>
      <c r="AL425" s="165"/>
    </row>
    <row r="426" spans="26:38" x14ac:dyDescent="0.3">
      <c r="Z426" s="165"/>
      <c r="AA426" s="165"/>
      <c r="AB426" s="165"/>
      <c r="AC426" s="165"/>
      <c r="AD426" s="165"/>
      <c r="AE426" s="165"/>
      <c r="AF426" s="165"/>
      <c r="AG426" s="165"/>
      <c r="AH426" s="165"/>
      <c r="AI426" s="165"/>
      <c r="AJ426" s="165"/>
      <c r="AK426" s="165"/>
      <c r="AL426" s="165"/>
    </row>
    <row r="427" spans="26:38" x14ac:dyDescent="0.3">
      <c r="Z427" s="165"/>
      <c r="AA427" s="165"/>
      <c r="AB427" s="165"/>
      <c r="AC427" s="165"/>
      <c r="AD427" s="165"/>
      <c r="AE427" s="165"/>
      <c r="AF427" s="165"/>
      <c r="AG427" s="165"/>
      <c r="AH427" s="165"/>
      <c r="AI427" s="165"/>
      <c r="AJ427" s="165"/>
      <c r="AK427" s="165"/>
      <c r="AL427" s="165"/>
    </row>
    <row r="428" spans="26:38" x14ac:dyDescent="0.3">
      <c r="Z428" s="165"/>
      <c r="AA428" s="165"/>
      <c r="AB428" s="165"/>
      <c r="AC428" s="165"/>
      <c r="AD428" s="165"/>
      <c r="AE428" s="165"/>
      <c r="AF428" s="165"/>
      <c r="AG428" s="165"/>
      <c r="AH428" s="165"/>
      <c r="AI428" s="165"/>
      <c r="AJ428" s="165"/>
      <c r="AK428" s="165"/>
      <c r="AL428" s="165"/>
    </row>
    <row r="429" spans="26:38" x14ac:dyDescent="0.3">
      <c r="Z429" s="165"/>
      <c r="AA429" s="165"/>
      <c r="AB429" s="165"/>
      <c r="AC429" s="165"/>
      <c r="AD429" s="165"/>
      <c r="AE429" s="165"/>
      <c r="AF429" s="165"/>
      <c r="AG429" s="165"/>
      <c r="AH429" s="165"/>
      <c r="AI429" s="165"/>
      <c r="AJ429" s="165"/>
      <c r="AK429" s="165"/>
      <c r="AL429" s="165"/>
    </row>
    <row r="430" spans="26:38" x14ac:dyDescent="0.3">
      <c r="Z430" s="165"/>
      <c r="AA430" s="165"/>
      <c r="AB430" s="165"/>
      <c r="AC430" s="165"/>
      <c r="AD430" s="165"/>
      <c r="AE430" s="165"/>
      <c r="AF430" s="165"/>
      <c r="AG430" s="165"/>
      <c r="AH430" s="165"/>
      <c r="AI430" s="165"/>
      <c r="AJ430" s="165"/>
      <c r="AK430" s="165"/>
      <c r="AL430" s="165"/>
    </row>
    <row r="431" spans="26:38" x14ac:dyDescent="0.3">
      <c r="Z431" s="165"/>
      <c r="AA431" s="165"/>
      <c r="AB431" s="165"/>
      <c r="AC431" s="165"/>
      <c r="AD431" s="165"/>
      <c r="AE431" s="165"/>
      <c r="AF431" s="165"/>
      <c r="AG431" s="165"/>
      <c r="AH431" s="165"/>
      <c r="AI431" s="165"/>
      <c r="AJ431" s="165"/>
      <c r="AK431" s="165"/>
      <c r="AL431" s="165"/>
    </row>
    <row r="432" spans="26:38" x14ac:dyDescent="0.3">
      <c r="Z432" s="165"/>
      <c r="AA432" s="165"/>
      <c r="AB432" s="165"/>
      <c r="AC432" s="165"/>
      <c r="AD432" s="165"/>
      <c r="AE432" s="165"/>
      <c r="AF432" s="165"/>
      <c r="AG432" s="165"/>
      <c r="AH432" s="165"/>
      <c r="AI432" s="165"/>
      <c r="AJ432" s="165"/>
      <c r="AK432" s="165"/>
      <c r="AL432" s="165"/>
    </row>
    <row r="433" spans="26:38" x14ac:dyDescent="0.3">
      <c r="Z433" s="165"/>
      <c r="AA433" s="165"/>
      <c r="AB433" s="165"/>
      <c r="AC433" s="165"/>
      <c r="AD433" s="165"/>
      <c r="AE433" s="165"/>
      <c r="AF433" s="165"/>
      <c r="AG433" s="165"/>
      <c r="AH433" s="165"/>
      <c r="AI433" s="165"/>
      <c r="AJ433" s="165"/>
      <c r="AK433" s="165"/>
      <c r="AL433" s="165"/>
    </row>
    <row r="434" spans="26:38" x14ac:dyDescent="0.3">
      <c r="Z434" s="165"/>
      <c r="AA434" s="165"/>
      <c r="AB434" s="165"/>
      <c r="AC434" s="165"/>
      <c r="AD434" s="165"/>
      <c r="AE434" s="165"/>
      <c r="AF434" s="165"/>
      <c r="AG434" s="165"/>
      <c r="AH434" s="165"/>
      <c r="AI434" s="165"/>
      <c r="AJ434" s="165"/>
      <c r="AK434" s="165"/>
      <c r="AL434" s="165"/>
    </row>
    <row r="435" spans="26:38" x14ac:dyDescent="0.3">
      <c r="Z435" s="165"/>
      <c r="AA435" s="165"/>
      <c r="AB435" s="165"/>
      <c r="AC435" s="165"/>
      <c r="AD435" s="165"/>
      <c r="AE435" s="165"/>
      <c r="AF435" s="165"/>
      <c r="AG435" s="165"/>
      <c r="AH435" s="165"/>
      <c r="AI435" s="165"/>
      <c r="AJ435" s="165"/>
      <c r="AK435" s="165"/>
      <c r="AL435" s="165"/>
    </row>
    <row r="436" spans="26:38" x14ac:dyDescent="0.3">
      <c r="Z436" s="165"/>
      <c r="AA436" s="165"/>
      <c r="AB436" s="165"/>
      <c r="AC436" s="165"/>
      <c r="AD436" s="165"/>
      <c r="AE436" s="165"/>
      <c r="AF436" s="165"/>
      <c r="AG436" s="165"/>
      <c r="AH436" s="165"/>
      <c r="AI436" s="165"/>
      <c r="AJ436" s="165"/>
      <c r="AK436" s="165"/>
      <c r="AL436" s="165"/>
    </row>
    <row r="437" spans="26:38" x14ac:dyDescent="0.3">
      <c r="Z437" s="165"/>
      <c r="AA437" s="165"/>
      <c r="AB437" s="165"/>
      <c r="AC437" s="165"/>
      <c r="AD437" s="165"/>
      <c r="AE437" s="165"/>
      <c r="AF437" s="165"/>
      <c r="AG437" s="165"/>
      <c r="AH437" s="165"/>
      <c r="AI437" s="165"/>
      <c r="AJ437" s="165"/>
      <c r="AK437" s="165"/>
      <c r="AL437" s="165"/>
    </row>
    <row r="438" spans="26:38" x14ac:dyDescent="0.3">
      <c r="Z438" s="165"/>
      <c r="AA438" s="165"/>
      <c r="AB438" s="165"/>
      <c r="AC438" s="165"/>
      <c r="AD438" s="165"/>
      <c r="AE438" s="165"/>
      <c r="AF438" s="165"/>
      <c r="AG438" s="165"/>
      <c r="AH438" s="165"/>
      <c r="AI438" s="165"/>
      <c r="AJ438" s="165"/>
      <c r="AK438" s="165"/>
      <c r="AL438" s="165"/>
    </row>
    <row r="439" spans="26:38" x14ac:dyDescent="0.3">
      <c r="Z439" s="165"/>
      <c r="AA439" s="165"/>
      <c r="AB439" s="165"/>
      <c r="AC439" s="165"/>
      <c r="AD439" s="165"/>
      <c r="AE439" s="165"/>
      <c r="AF439" s="165"/>
      <c r="AG439" s="165"/>
      <c r="AH439" s="165"/>
      <c r="AI439" s="165"/>
      <c r="AJ439" s="165"/>
      <c r="AK439" s="165"/>
      <c r="AL439" s="165"/>
    </row>
    <row r="440" spans="26:38" x14ac:dyDescent="0.3">
      <c r="Z440" s="165"/>
      <c r="AA440" s="165"/>
      <c r="AB440" s="165"/>
      <c r="AC440" s="165"/>
      <c r="AD440" s="165"/>
      <c r="AE440" s="165"/>
      <c r="AF440" s="165"/>
      <c r="AG440" s="165"/>
      <c r="AH440" s="165"/>
      <c r="AI440" s="165"/>
      <c r="AJ440" s="165"/>
      <c r="AK440" s="165"/>
      <c r="AL440" s="165"/>
    </row>
    <row r="441" spans="26:38" x14ac:dyDescent="0.3">
      <c r="Z441" s="165"/>
      <c r="AA441" s="165"/>
      <c r="AB441" s="165"/>
      <c r="AC441" s="165"/>
      <c r="AD441" s="165"/>
      <c r="AE441" s="165"/>
      <c r="AF441" s="165"/>
      <c r="AG441" s="165"/>
      <c r="AH441" s="165"/>
      <c r="AI441" s="165"/>
      <c r="AJ441" s="165"/>
      <c r="AK441" s="165"/>
      <c r="AL441" s="165"/>
    </row>
    <row r="442" spans="26:38" x14ac:dyDescent="0.3">
      <c r="Z442" s="165"/>
      <c r="AA442" s="165"/>
      <c r="AB442" s="165"/>
      <c r="AC442" s="165"/>
      <c r="AD442" s="165"/>
      <c r="AE442" s="165"/>
      <c r="AF442" s="165"/>
      <c r="AG442" s="165"/>
      <c r="AH442" s="165"/>
      <c r="AI442" s="165"/>
      <c r="AJ442" s="165"/>
      <c r="AK442" s="165"/>
      <c r="AL442" s="165"/>
    </row>
    <row r="443" spans="26:38" x14ac:dyDescent="0.3">
      <c r="Z443" s="165"/>
      <c r="AA443" s="165"/>
      <c r="AB443" s="165"/>
      <c r="AC443" s="165"/>
      <c r="AD443" s="165"/>
      <c r="AE443" s="165"/>
      <c r="AF443" s="165"/>
      <c r="AG443" s="165"/>
      <c r="AH443" s="165"/>
      <c r="AI443" s="165"/>
      <c r="AJ443" s="165"/>
      <c r="AK443" s="165"/>
      <c r="AL443" s="165"/>
    </row>
    <row r="444" spans="26:38" x14ac:dyDescent="0.3">
      <c r="Z444" s="165"/>
      <c r="AA444" s="165"/>
      <c r="AB444" s="165"/>
      <c r="AC444" s="165"/>
      <c r="AD444" s="165"/>
      <c r="AE444" s="165"/>
      <c r="AF444" s="165"/>
      <c r="AG444" s="165"/>
      <c r="AH444" s="165"/>
      <c r="AI444" s="165"/>
      <c r="AJ444" s="165"/>
      <c r="AK444" s="165"/>
      <c r="AL444" s="165"/>
    </row>
    <row r="445" spans="26:38" x14ac:dyDescent="0.3">
      <c r="Z445" s="165"/>
      <c r="AA445" s="165"/>
      <c r="AB445" s="165"/>
      <c r="AC445" s="165"/>
      <c r="AD445" s="165"/>
      <c r="AE445" s="165"/>
      <c r="AF445" s="165"/>
      <c r="AG445" s="165"/>
      <c r="AH445" s="165"/>
      <c r="AI445" s="165"/>
      <c r="AJ445" s="165"/>
      <c r="AK445" s="165"/>
      <c r="AL445" s="165"/>
    </row>
    <row r="446" spans="26:38" x14ac:dyDescent="0.3">
      <c r="Z446" s="165"/>
      <c r="AA446" s="165"/>
      <c r="AB446" s="165"/>
      <c r="AC446" s="165"/>
      <c r="AD446" s="165"/>
      <c r="AE446" s="165"/>
      <c r="AF446" s="165"/>
      <c r="AG446" s="165"/>
      <c r="AH446" s="165"/>
      <c r="AI446" s="165"/>
      <c r="AJ446" s="165"/>
      <c r="AK446" s="165"/>
      <c r="AL446" s="165"/>
    </row>
    <row r="447" spans="26:38" x14ac:dyDescent="0.3">
      <c r="Z447" s="165"/>
      <c r="AA447" s="165"/>
      <c r="AB447" s="165"/>
      <c r="AC447" s="165"/>
      <c r="AD447" s="165"/>
      <c r="AE447" s="165"/>
      <c r="AF447" s="165"/>
      <c r="AG447" s="165"/>
      <c r="AH447" s="165"/>
      <c r="AI447" s="165"/>
      <c r="AJ447" s="165"/>
      <c r="AK447" s="165"/>
      <c r="AL447" s="165"/>
    </row>
    <row r="448" spans="26:38" x14ac:dyDescent="0.3">
      <c r="Z448" s="165"/>
      <c r="AA448" s="165"/>
      <c r="AB448" s="165"/>
      <c r="AC448" s="165"/>
      <c r="AD448" s="165"/>
      <c r="AE448" s="165"/>
      <c r="AF448" s="165"/>
      <c r="AG448" s="165"/>
      <c r="AH448" s="165"/>
      <c r="AI448" s="165"/>
      <c r="AJ448" s="165"/>
      <c r="AK448" s="165"/>
      <c r="AL448" s="165"/>
    </row>
    <row r="449" spans="26:38" x14ac:dyDescent="0.3">
      <c r="Z449" s="165"/>
      <c r="AA449" s="165"/>
      <c r="AB449" s="165"/>
      <c r="AC449" s="165"/>
      <c r="AD449" s="165"/>
      <c r="AE449" s="165"/>
      <c r="AF449" s="165"/>
      <c r="AG449" s="165"/>
      <c r="AH449" s="165"/>
      <c r="AI449" s="165"/>
      <c r="AJ449" s="165"/>
      <c r="AK449" s="165"/>
      <c r="AL449" s="165"/>
    </row>
    <row r="450" spans="26:38" x14ac:dyDescent="0.3">
      <c r="Z450" s="165"/>
      <c r="AA450" s="165"/>
      <c r="AB450" s="165"/>
      <c r="AC450" s="165"/>
      <c r="AD450" s="165"/>
      <c r="AE450" s="165"/>
      <c r="AF450" s="165"/>
      <c r="AG450" s="165"/>
      <c r="AH450" s="165"/>
      <c r="AI450" s="165"/>
      <c r="AJ450" s="165"/>
      <c r="AK450" s="165"/>
      <c r="AL450" s="165"/>
    </row>
    <row r="451" spans="26:38" x14ac:dyDescent="0.3">
      <c r="Z451" s="165"/>
      <c r="AA451" s="165"/>
      <c r="AB451" s="165"/>
      <c r="AC451" s="165"/>
      <c r="AD451" s="165"/>
      <c r="AE451" s="165"/>
      <c r="AF451" s="165"/>
      <c r="AG451" s="165"/>
      <c r="AH451" s="165"/>
      <c r="AI451" s="165"/>
      <c r="AJ451" s="165"/>
      <c r="AK451" s="165"/>
      <c r="AL451" s="165"/>
    </row>
    <row r="452" spans="26:38" x14ac:dyDescent="0.3">
      <c r="Z452" s="165"/>
      <c r="AA452" s="165"/>
      <c r="AB452" s="165"/>
      <c r="AC452" s="165"/>
      <c r="AD452" s="165"/>
      <c r="AE452" s="165"/>
      <c r="AF452" s="165"/>
      <c r="AG452" s="165"/>
      <c r="AH452" s="165"/>
      <c r="AI452" s="165"/>
      <c r="AJ452" s="165"/>
      <c r="AK452" s="165"/>
      <c r="AL452" s="165"/>
    </row>
    <row r="453" spans="26:38" x14ac:dyDescent="0.3">
      <c r="Z453" s="165"/>
      <c r="AA453" s="165"/>
      <c r="AB453" s="165"/>
      <c r="AC453" s="165"/>
      <c r="AD453" s="165"/>
      <c r="AE453" s="165"/>
      <c r="AF453" s="165"/>
      <c r="AG453" s="165"/>
      <c r="AH453" s="165"/>
      <c r="AI453" s="165"/>
      <c r="AJ453" s="165"/>
      <c r="AK453" s="165"/>
      <c r="AL453" s="165"/>
    </row>
    <row r="454" spans="26:38" x14ac:dyDescent="0.3">
      <c r="Z454" s="165"/>
      <c r="AA454" s="165"/>
      <c r="AB454" s="165"/>
      <c r="AC454" s="165"/>
      <c r="AD454" s="165"/>
      <c r="AE454" s="165"/>
      <c r="AF454" s="165"/>
      <c r="AG454" s="165"/>
      <c r="AH454" s="165"/>
      <c r="AI454" s="165"/>
      <c r="AJ454" s="165"/>
      <c r="AK454" s="165"/>
      <c r="AL454" s="165"/>
    </row>
    <row r="455" spans="26:38" x14ac:dyDescent="0.3">
      <c r="Z455" s="165"/>
      <c r="AA455" s="165"/>
      <c r="AB455" s="165"/>
      <c r="AC455" s="165"/>
      <c r="AD455" s="165"/>
      <c r="AE455" s="165"/>
      <c r="AF455" s="165"/>
      <c r="AG455" s="165"/>
      <c r="AH455" s="165"/>
      <c r="AI455" s="165"/>
      <c r="AJ455" s="165"/>
      <c r="AK455" s="165"/>
      <c r="AL455" s="165"/>
    </row>
    <row r="456" spans="26:38" x14ac:dyDescent="0.3">
      <c r="Z456" s="165"/>
      <c r="AA456" s="165"/>
      <c r="AB456" s="165"/>
      <c r="AC456" s="165"/>
      <c r="AD456" s="165"/>
      <c r="AE456" s="165"/>
      <c r="AF456" s="165"/>
      <c r="AG456" s="165"/>
      <c r="AH456" s="165"/>
      <c r="AI456" s="165"/>
      <c r="AJ456" s="165"/>
      <c r="AK456" s="165"/>
      <c r="AL456" s="165"/>
    </row>
    <row r="457" spans="26:38" x14ac:dyDescent="0.3">
      <c r="Z457" s="165"/>
      <c r="AA457" s="165"/>
      <c r="AB457" s="165"/>
      <c r="AC457" s="165"/>
      <c r="AD457" s="165"/>
      <c r="AE457" s="165"/>
      <c r="AF457" s="165"/>
      <c r="AG457" s="165"/>
      <c r="AH457" s="165"/>
      <c r="AI457" s="165"/>
      <c r="AJ457" s="165"/>
      <c r="AK457" s="165"/>
      <c r="AL457" s="165"/>
    </row>
    <row r="458" spans="26:38" x14ac:dyDescent="0.3">
      <c r="Z458" s="165"/>
      <c r="AA458" s="165"/>
      <c r="AB458" s="165"/>
      <c r="AC458" s="165"/>
      <c r="AD458" s="165"/>
      <c r="AE458" s="165"/>
      <c r="AF458" s="165"/>
      <c r="AG458" s="165"/>
      <c r="AH458" s="165"/>
      <c r="AI458" s="165"/>
      <c r="AJ458" s="165"/>
      <c r="AK458" s="165"/>
      <c r="AL458" s="165"/>
    </row>
    <row r="459" spans="26:38" x14ac:dyDescent="0.3">
      <c r="Z459" s="165"/>
      <c r="AA459" s="165"/>
      <c r="AB459" s="165"/>
      <c r="AC459" s="165"/>
      <c r="AD459" s="165"/>
      <c r="AE459" s="165"/>
      <c r="AF459" s="165"/>
      <c r="AG459" s="165"/>
      <c r="AH459" s="165"/>
      <c r="AI459" s="165"/>
      <c r="AJ459" s="165"/>
      <c r="AK459" s="165"/>
      <c r="AL459" s="165"/>
    </row>
    <row r="460" spans="26:38" x14ac:dyDescent="0.3">
      <c r="Z460" s="165"/>
      <c r="AA460" s="165"/>
      <c r="AB460" s="165"/>
      <c r="AC460" s="165"/>
      <c r="AD460" s="165"/>
      <c r="AE460" s="165"/>
      <c r="AF460" s="165"/>
      <c r="AG460" s="165"/>
      <c r="AH460" s="165"/>
      <c r="AI460" s="165"/>
      <c r="AJ460" s="165"/>
      <c r="AK460" s="165"/>
      <c r="AL460" s="165"/>
    </row>
    <row r="461" spans="26:38" x14ac:dyDescent="0.3">
      <c r="Z461" s="165"/>
      <c r="AA461" s="165"/>
      <c r="AB461" s="165"/>
      <c r="AC461" s="165"/>
      <c r="AD461" s="165"/>
      <c r="AE461" s="165"/>
      <c r="AF461" s="165"/>
      <c r="AG461" s="165"/>
      <c r="AH461" s="165"/>
      <c r="AI461" s="165"/>
      <c r="AJ461" s="165"/>
      <c r="AK461" s="165"/>
      <c r="AL461" s="165"/>
    </row>
    <row r="462" spans="26:38" x14ac:dyDescent="0.3">
      <c r="Z462" s="165"/>
      <c r="AA462" s="165"/>
      <c r="AB462" s="165"/>
      <c r="AC462" s="165"/>
      <c r="AD462" s="165"/>
      <c r="AE462" s="165"/>
      <c r="AF462" s="165"/>
      <c r="AG462" s="165"/>
      <c r="AH462" s="165"/>
      <c r="AI462" s="165"/>
      <c r="AJ462" s="165"/>
      <c r="AK462" s="165"/>
      <c r="AL462" s="165"/>
    </row>
    <row r="463" spans="26:38" x14ac:dyDescent="0.3">
      <c r="Z463" s="165"/>
      <c r="AA463" s="165"/>
      <c r="AB463" s="165"/>
      <c r="AC463" s="165"/>
      <c r="AD463" s="165"/>
      <c r="AE463" s="165"/>
      <c r="AF463" s="165"/>
      <c r="AG463" s="165"/>
      <c r="AH463" s="165"/>
      <c r="AI463" s="165"/>
      <c r="AJ463" s="165"/>
      <c r="AK463" s="165"/>
      <c r="AL463" s="165"/>
    </row>
    <row r="464" spans="26:38" x14ac:dyDescent="0.3">
      <c r="Z464" s="165"/>
      <c r="AA464" s="165"/>
      <c r="AB464" s="165"/>
      <c r="AC464" s="165"/>
      <c r="AD464" s="165"/>
      <c r="AE464" s="165"/>
      <c r="AF464" s="165"/>
      <c r="AG464" s="165"/>
      <c r="AH464" s="165"/>
      <c r="AI464" s="165"/>
      <c r="AJ464" s="165"/>
      <c r="AK464" s="165"/>
      <c r="AL464" s="165"/>
    </row>
    <row r="465" spans="26:38" x14ac:dyDescent="0.3">
      <c r="Z465" s="165"/>
      <c r="AA465" s="165"/>
      <c r="AB465" s="165"/>
      <c r="AC465" s="165"/>
      <c r="AD465" s="165"/>
      <c r="AE465" s="165"/>
      <c r="AF465" s="165"/>
      <c r="AG465" s="165"/>
      <c r="AH465" s="165"/>
      <c r="AI465" s="165"/>
      <c r="AJ465" s="165"/>
      <c r="AK465" s="165"/>
      <c r="AL465" s="165"/>
    </row>
    <row r="466" spans="26:38" x14ac:dyDescent="0.3">
      <c r="Z466" s="165"/>
      <c r="AA466" s="165"/>
      <c r="AB466" s="165"/>
      <c r="AC466" s="165"/>
      <c r="AD466" s="165"/>
      <c r="AE466" s="165"/>
      <c r="AF466" s="165"/>
      <c r="AG466" s="165"/>
      <c r="AH466" s="165"/>
      <c r="AI466" s="165"/>
      <c r="AJ466" s="165"/>
      <c r="AK466" s="165"/>
      <c r="AL466" s="165"/>
    </row>
    <row r="467" spans="26:38" x14ac:dyDescent="0.3">
      <c r="Z467" s="165"/>
      <c r="AA467" s="165"/>
      <c r="AB467" s="165"/>
      <c r="AC467" s="165"/>
      <c r="AD467" s="165"/>
      <c r="AE467" s="165"/>
      <c r="AF467" s="165"/>
      <c r="AG467" s="165"/>
      <c r="AH467" s="165"/>
      <c r="AI467" s="165"/>
      <c r="AJ467" s="165"/>
      <c r="AK467" s="165"/>
      <c r="AL467" s="165"/>
    </row>
  </sheetData>
  <mergeCells count="193">
    <mergeCell ref="G99:S99"/>
    <mergeCell ref="T99:X99"/>
    <mergeCell ref="E92:S92"/>
    <mergeCell ref="T92:X92"/>
    <mergeCell ref="T93:X93"/>
    <mergeCell ref="T94:X94"/>
    <mergeCell ref="T95:X95"/>
    <mergeCell ref="T96:X96"/>
    <mergeCell ref="T97:X97"/>
    <mergeCell ref="T98:X98"/>
    <mergeCell ref="A88:A91"/>
    <mergeCell ref="E88:S88"/>
    <mergeCell ref="T88:X88"/>
    <mergeCell ref="G89:S89"/>
    <mergeCell ref="T89:X89"/>
    <mergeCell ref="G90:S90"/>
    <mergeCell ref="T90:X90"/>
    <mergeCell ref="G91:S91"/>
    <mergeCell ref="T91:X91"/>
    <mergeCell ref="A85:A87"/>
    <mergeCell ref="E85:S85"/>
    <mergeCell ref="T85:X85"/>
    <mergeCell ref="G86:S86"/>
    <mergeCell ref="T86:X86"/>
    <mergeCell ref="G87:S87"/>
    <mergeCell ref="T87:X87"/>
    <mergeCell ref="G78:S78"/>
    <mergeCell ref="T78:X78"/>
    <mergeCell ref="G80:S80"/>
    <mergeCell ref="T80:X80"/>
    <mergeCell ref="A82:S83"/>
    <mergeCell ref="E84:S84"/>
    <mergeCell ref="T84:X84"/>
    <mergeCell ref="A67:A78"/>
    <mergeCell ref="E67:S67"/>
    <mergeCell ref="T67:X67"/>
    <mergeCell ref="G68:S68"/>
    <mergeCell ref="T68:X68"/>
    <mergeCell ref="G69:S69"/>
    <mergeCell ref="T69:X69"/>
    <mergeCell ref="G70:S70"/>
    <mergeCell ref="T70:X70"/>
    <mergeCell ref="T79:X79"/>
    <mergeCell ref="G60:S60"/>
    <mergeCell ref="T60:X60"/>
    <mergeCell ref="G75:S75"/>
    <mergeCell ref="T75:X75"/>
    <mergeCell ref="G76:S76"/>
    <mergeCell ref="T76:X76"/>
    <mergeCell ref="G77:S77"/>
    <mergeCell ref="T77:X77"/>
    <mergeCell ref="T71:X71"/>
    <mergeCell ref="G72:S72"/>
    <mergeCell ref="T72:X72"/>
    <mergeCell ref="G73:S73"/>
    <mergeCell ref="T73:X73"/>
    <mergeCell ref="G74:S74"/>
    <mergeCell ref="T74:X74"/>
    <mergeCell ref="G71:S71"/>
    <mergeCell ref="A61:A66"/>
    <mergeCell ref="E61:S61"/>
    <mergeCell ref="T61:X61"/>
    <mergeCell ref="G62:S62"/>
    <mergeCell ref="T62:X62"/>
    <mergeCell ref="G63:S63"/>
    <mergeCell ref="T63:X63"/>
    <mergeCell ref="A55:A60"/>
    <mergeCell ref="E55:S55"/>
    <mergeCell ref="T55:X55"/>
    <mergeCell ref="G56:S56"/>
    <mergeCell ref="T56:X56"/>
    <mergeCell ref="G57:S57"/>
    <mergeCell ref="T57:X57"/>
    <mergeCell ref="G58:S58"/>
    <mergeCell ref="T58:X58"/>
    <mergeCell ref="G59:S59"/>
    <mergeCell ref="G64:S64"/>
    <mergeCell ref="T64:X64"/>
    <mergeCell ref="G65:S65"/>
    <mergeCell ref="T65:X65"/>
    <mergeCell ref="G66:S66"/>
    <mergeCell ref="T66:X66"/>
    <mergeCell ref="T59:X59"/>
    <mergeCell ref="A51:A54"/>
    <mergeCell ref="E51:S51"/>
    <mergeCell ref="T51:X51"/>
    <mergeCell ref="G52:S52"/>
    <mergeCell ref="T52:X52"/>
    <mergeCell ref="G53:S53"/>
    <mergeCell ref="T53:X53"/>
    <mergeCell ref="G54:S54"/>
    <mergeCell ref="T54:X54"/>
    <mergeCell ref="T47:X47"/>
    <mergeCell ref="G48:S48"/>
    <mergeCell ref="T48:X48"/>
    <mergeCell ref="G49:S49"/>
    <mergeCell ref="T49:X49"/>
    <mergeCell ref="G50:S50"/>
    <mergeCell ref="T50:X50"/>
    <mergeCell ref="A43:A50"/>
    <mergeCell ref="E43:S43"/>
    <mergeCell ref="T43:X43"/>
    <mergeCell ref="G44:S44"/>
    <mergeCell ref="T44:X44"/>
    <mergeCell ref="G45:S45"/>
    <mergeCell ref="T45:X45"/>
    <mergeCell ref="G46:S46"/>
    <mergeCell ref="T46:X46"/>
    <mergeCell ref="G47:R47"/>
    <mergeCell ref="G37:S37"/>
    <mergeCell ref="T37:X37"/>
    <mergeCell ref="G38:S38"/>
    <mergeCell ref="T38:X38"/>
    <mergeCell ref="G39:S39"/>
    <mergeCell ref="T39:X39"/>
    <mergeCell ref="G34:S34"/>
    <mergeCell ref="T34:X34"/>
    <mergeCell ref="G41:S41"/>
    <mergeCell ref="T41:X41"/>
    <mergeCell ref="G35:S35"/>
    <mergeCell ref="T35:X35"/>
    <mergeCell ref="G36:S36"/>
    <mergeCell ref="T36:X36"/>
    <mergeCell ref="E32:S32"/>
    <mergeCell ref="T32:X32"/>
    <mergeCell ref="G33:S33"/>
    <mergeCell ref="T33:X33"/>
    <mergeCell ref="A15:A28"/>
    <mergeCell ref="G40:S40"/>
    <mergeCell ref="T40:X40"/>
    <mergeCell ref="T16:X16"/>
    <mergeCell ref="G17:S17"/>
    <mergeCell ref="G24:S24"/>
    <mergeCell ref="T24:X24"/>
    <mergeCell ref="G25:S25"/>
    <mergeCell ref="T25:X25"/>
    <mergeCell ref="C26:S26"/>
    <mergeCell ref="T26:X26"/>
    <mergeCell ref="A30:S31"/>
    <mergeCell ref="A32:A42"/>
    <mergeCell ref="E21:S21"/>
    <mergeCell ref="T21:X21"/>
    <mergeCell ref="G22:S22"/>
    <mergeCell ref="T22:X22"/>
    <mergeCell ref="G23:S23"/>
    <mergeCell ref="G42:S42"/>
    <mergeCell ref="T42:X42"/>
    <mergeCell ref="T23:X23"/>
    <mergeCell ref="E27:S27"/>
    <mergeCell ref="T27:X27"/>
    <mergeCell ref="T29:X29"/>
    <mergeCell ref="T30:X30"/>
    <mergeCell ref="T31:X31"/>
    <mergeCell ref="Z2:AM2"/>
    <mergeCell ref="Z3:AM3"/>
    <mergeCell ref="Z4:AM4"/>
    <mergeCell ref="E28:S28"/>
    <mergeCell ref="T28:X28"/>
    <mergeCell ref="A6:A10"/>
    <mergeCell ref="C6:S6"/>
    <mergeCell ref="T6:X6"/>
    <mergeCell ref="E7:S7"/>
    <mergeCell ref="T7:X7"/>
    <mergeCell ref="E8:S8"/>
    <mergeCell ref="T8:X8"/>
    <mergeCell ref="C9:S9"/>
    <mergeCell ref="T9:X9"/>
    <mergeCell ref="E10:S10"/>
    <mergeCell ref="T10:X10"/>
    <mergeCell ref="T81:X81"/>
    <mergeCell ref="T82:X82"/>
    <mergeCell ref="T83:X83"/>
    <mergeCell ref="A92:A97"/>
    <mergeCell ref="A1:X5"/>
    <mergeCell ref="A11:A14"/>
    <mergeCell ref="C11:S11"/>
    <mergeCell ref="T11:X11"/>
    <mergeCell ref="E12:S12"/>
    <mergeCell ref="T12:X12"/>
    <mergeCell ref="T17:X17"/>
    <mergeCell ref="G18:S18"/>
    <mergeCell ref="T18:X18"/>
    <mergeCell ref="G19:S19"/>
    <mergeCell ref="T19:X19"/>
    <mergeCell ref="G20:S20"/>
    <mergeCell ref="T20:X20"/>
    <mergeCell ref="E13:S13"/>
    <mergeCell ref="T13:X13"/>
    <mergeCell ref="E14:S14"/>
    <mergeCell ref="T14:X14"/>
    <mergeCell ref="C15:S15"/>
    <mergeCell ref="T15:X15"/>
    <mergeCell ref="E16:S16"/>
  </mergeCells>
  <conditionalFormatting sqref="T23:Y24">
    <cfRule type="expression" dxfId="4" priority="1">
      <formula>$T$22="None"</formula>
    </cfRule>
    <cfRule type="expression" dxfId="3" priority="2">
      <formula>$T$22="Propane"</formula>
    </cfRule>
  </conditionalFormatting>
  <dataValidations count="4">
    <dataValidation allowBlank="1" showInputMessage="1" showErrorMessage="1" promptTitle="Variable Costs" prompt="Payroll taxes include FICA, unemployment premiums, workers comp, etc. This is expressed as a percentage of sales for budgeting &amp; planning purposes.  _x000a__x000a_" sqref="T87:Y87" xr:uid="{298A81DA-944A-4A0B-ACA8-F45FBC45A210}"/>
    <dataValidation allowBlank="1" showInputMessage="1" showErrorMessage="1" promptTitle="Variable Costs" prompt="Hourly labor should be set as a percentage goal. The owner can adjust hourly schedules according to guest demands. _x000a__x000a_" sqref="T86:Y86" xr:uid="{97DDD191-C2C9-4960-A9E1-4B4EE40E0B11}"/>
    <dataValidation allowBlank="1" showInputMessage="1" showErrorMessage="1" promptTitle="Variable Costs" prompt="Variable costs only increase as you sell food OR are budgeted as a percentage of sales. EX&quot; If you never open for business you would not need a marketing budget or repair &amp; maintenance budget. _x000a_" sqref="T84:Y84 T89:Y91 Y93:Y98 T93:X97" xr:uid="{585FAF1A-97F0-4419-BB34-4CCCBEBC6CB5}"/>
    <dataValidation allowBlank="1" showInputMessage="1" showErrorMessage="1" promptTitle="Rent-Fees-Payments" prompt="Multiple monthly payment times 12 and enter total here. _x000a_" sqref="Y79 T79" xr:uid="{75F38A56-7615-4024-BA05-079929C6DF5E}"/>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8CD26-506C-4587-A15E-63EBF8777116}">
  <sheetPr>
    <tabColor theme="0"/>
  </sheetPr>
  <dimension ref="A1:BH472"/>
  <sheetViews>
    <sheetView workbookViewId="0">
      <selection activeCell="T6" sqref="T6:X6"/>
    </sheetView>
  </sheetViews>
  <sheetFormatPr defaultRowHeight="15.6" x14ac:dyDescent="0.3"/>
  <cols>
    <col min="1" max="1" width="24.5546875" style="22" customWidth="1"/>
    <col min="2" max="2" width="2.109375" style="22" customWidth="1"/>
    <col min="3" max="25" width="2.6640625" style="22" customWidth="1"/>
    <col min="26" max="26" width="15.33203125" style="18" customWidth="1"/>
    <col min="27" max="27" width="9.44140625" style="18" bestFit="1" customWidth="1"/>
    <col min="28" max="28" width="9.5546875" style="18" bestFit="1" customWidth="1"/>
    <col min="29" max="29" width="9.6640625" style="18" bestFit="1" customWidth="1"/>
    <col min="30" max="30" width="9.5546875" style="18" customWidth="1"/>
    <col min="31" max="31" width="9.5546875" style="18" bestFit="1" customWidth="1"/>
    <col min="32" max="32" width="9.6640625" style="18" bestFit="1" customWidth="1"/>
    <col min="33" max="33" width="9.109375" style="18" bestFit="1" customWidth="1"/>
    <col min="34" max="34" width="9.33203125" style="18" bestFit="1" customWidth="1"/>
    <col min="35" max="35" width="8.6640625" style="18" bestFit="1" customWidth="1"/>
    <col min="36" max="36" width="9.33203125" style="18" bestFit="1" customWidth="1"/>
    <col min="37" max="38" width="9" style="18" bestFit="1" customWidth="1"/>
    <col min="39" max="39" width="9.6640625" style="20" bestFit="1" customWidth="1"/>
    <col min="40" max="40" width="2.33203125" style="22" customWidth="1"/>
    <col min="41" max="41" width="27.88671875" style="178" bestFit="1" customWidth="1"/>
    <col min="42" max="42" width="10.5546875" style="22" bestFit="1" customWidth="1"/>
    <col min="43" max="43" width="9.109375" style="22"/>
    <col min="44" max="44" width="14.5546875" style="22" bestFit="1" customWidth="1"/>
    <col min="45" max="45" width="11.5546875" style="22" bestFit="1" customWidth="1"/>
    <col min="46" max="46" width="14.5546875" style="22" bestFit="1" customWidth="1"/>
    <col min="47" max="53" width="9.109375" style="22"/>
    <col min="54" max="56" width="9.6640625" style="22" bestFit="1" customWidth="1"/>
    <col min="57" max="60" width="9.109375" style="22"/>
  </cols>
  <sheetData>
    <row r="1" spans="1:44" ht="21.6" thickBot="1" x14ac:dyDescent="0.35">
      <c r="A1" s="364" t="s">
        <v>200</v>
      </c>
      <c r="B1" s="364"/>
      <c r="C1" s="364"/>
      <c r="D1" s="364"/>
      <c r="E1" s="364"/>
      <c r="F1" s="364"/>
      <c r="G1" s="364"/>
      <c r="H1" s="364"/>
      <c r="I1" s="364"/>
      <c r="J1" s="364"/>
      <c r="K1" s="364"/>
      <c r="L1" s="364"/>
      <c r="M1" s="364"/>
      <c r="N1" s="364"/>
      <c r="O1" s="364"/>
      <c r="P1" s="364"/>
      <c r="Q1" s="364"/>
      <c r="R1" s="364"/>
      <c r="S1" s="364"/>
      <c r="T1" s="364"/>
      <c r="U1" s="364"/>
      <c r="V1" s="364"/>
      <c r="W1" s="364"/>
      <c r="X1" s="364"/>
      <c r="Y1" s="149"/>
      <c r="Z1" s="200" t="s">
        <v>196</v>
      </c>
      <c r="AA1" s="181">
        <f>'Weather - Seasonal Adjustments'!E10</f>
        <v>0</v>
      </c>
      <c r="AB1" s="181">
        <f>'Weather - Seasonal Adjustments'!$E11</f>
        <v>0</v>
      </c>
      <c r="AC1" s="181">
        <f>'Weather - Seasonal Adjustments'!$E12</f>
        <v>0</v>
      </c>
      <c r="AD1" s="181">
        <f>'Weather - Seasonal Adjustments'!$E13</f>
        <v>0</v>
      </c>
      <c r="AE1" s="181">
        <f>'Weather - Seasonal Adjustments'!$E14</f>
        <v>0</v>
      </c>
      <c r="AF1" s="181">
        <f>'Weather - Seasonal Adjustments'!$E15</f>
        <v>0</v>
      </c>
      <c r="AG1" s="181">
        <f>'Weather - Seasonal Adjustments'!$E16</f>
        <v>0</v>
      </c>
      <c r="AH1" s="181">
        <f>'Weather - Seasonal Adjustments'!$E17</f>
        <v>0</v>
      </c>
      <c r="AI1" s="181">
        <f>'Weather - Seasonal Adjustments'!$E18</f>
        <v>0</v>
      </c>
      <c r="AJ1" s="181">
        <f>'Weather - Seasonal Adjustments'!$E19</f>
        <v>0</v>
      </c>
      <c r="AK1" s="181">
        <f>'Weather - Seasonal Adjustments'!$E20</f>
        <v>0</v>
      </c>
      <c r="AL1" s="181">
        <f>'Weather - Seasonal Adjustments'!$E21</f>
        <v>0</v>
      </c>
      <c r="AM1" s="167"/>
    </row>
    <row r="2" spans="1:44" ht="15.75" customHeight="1" x14ac:dyDescent="0.3">
      <c r="A2" s="364"/>
      <c r="B2" s="364"/>
      <c r="C2" s="364"/>
      <c r="D2" s="364"/>
      <c r="E2" s="364"/>
      <c r="F2" s="364"/>
      <c r="G2" s="364"/>
      <c r="H2" s="364"/>
      <c r="I2" s="364"/>
      <c r="J2" s="364"/>
      <c r="K2" s="364"/>
      <c r="L2" s="364"/>
      <c r="M2" s="364"/>
      <c r="N2" s="364"/>
      <c r="O2" s="364"/>
      <c r="P2" s="364"/>
      <c r="Q2" s="364"/>
      <c r="R2" s="364"/>
      <c r="S2" s="364"/>
      <c r="T2" s="364"/>
      <c r="U2" s="364"/>
      <c r="V2" s="364"/>
      <c r="W2" s="364"/>
      <c r="X2" s="364"/>
      <c r="Y2" s="149"/>
      <c r="Z2" s="358" t="s">
        <v>205</v>
      </c>
      <c r="AA2" s="359"/>
      <c r="AB2" s="359"/>
      <c r="AC2" s="359"/>
      <c r="AD2" s="359"/>
      <c r="AE2" s="359"/>
      <c r="AF2" s="359"/>
      <c r="AG2" s="359"/>
      <c r="AH2" s="359"/>
      <c r="AI2" s="359"/>
      <c r="AJ2" s="359"/>
      <c r="AK2" s="359"/>
      <c r="AL2" s="359"/>
      <c r="AM2" s="360"/>
    </row>
    <row r="3" spans="1:44" ht="15.75" customHeight="1" x14ac:dyDescent="0.3">
      <c r="A3" s="364"/>
      <c r="B3" s="364"/>
      <c r="C3" s="364"/>
      <c r="D3" s="364"/>
      <c r="E3" s="364"/>
      <c r="F3" s="364"/>
      <c r="G3" s="364"/>
      <c r="H3" s="364"/>
      <c r="I3" s="364"/>
      <c r="J3" s="364"/>
      <c r="K3" s="364"/>
      <c r="L3" s="364"/>
      <c r="M3" s="364"/>
      <c r="N3" s="364"/>
      <c r="O3" s="364"/>
      <c r="P3" s="364"/>
      <c r="Q3" s="364"/>
      <c r="R3" s="364"/>
      <c r="S3" s="364"/>
      <c r="T3" s="364"/>
      <c r="U3" s="364"/>
      <c r="V3" s="364"/>
      <c r="W3" s="364"/>
      <c r="X3" s="364"/>
      <c r="Y3" s="149"/>
      <c r="Z3" s="361" t="s">
        <v>50</v>
      </c>
      <c r="AA3" s="362"/>
      <c r="AB3" s="362"/>
      <c r="AC3" s="362"/>
      <c r="AD3" s="362"/>
      <c r="AE3" s="362"/>
      <c r="AF3" s="362"/>
      <c r="AG3" s="362"/>
      <c r="AH3" s="362"/>
      <c r="AI3" s="362"/>
      <c r="AJ3" s="362"/>
      <c r="AK3" s="362"/>
      <c r="AL3" s="362"/>
      <c r="AM3" s="363"/>
    </row>
    <row r="4" spans="1:44" ht="15.75" customHeight="1" x14ac:dyDescent="0.3">
      <c r="A4" s="364"/>
      <c r="B4" s="364"/>
      <c r="C4" s="364"/>
      <c r="D4" s="364"/>
      <c r="E4" s="364"/>
      <c r="F4" s="364"/>
      <c r="G4" s="364"/>
      <c r="H4" s="364"/>
      <c r="I4" s="364"/>
      <c r="J4" s="364"/>
      <c r="K4" s="364"/>
      <c r="L4" s="364"/>
      <c r="M4" s="364"/>
      <c r="N4" s="364"/>
      <c r="O4" s="364"/>
      <c r="P4" s="364"/>
      <c r="Q4" s="364"/>
      <c r="R4" s="364"/>
      <c r="S4" s="364"/>
      <c r="T4" s="364"/>
      <c r="U4" s="364"/>
      <c r="V4" s="364"/>
      <c r="W4" s="364"/>
      <c r="X4" s="364"/>
      <c r="Y4" s="149"/>
      <c r="Z4" s="361" t="s">
        <v>51</v>
      </c>
      <c r="AA4" s="362"/>
      <c r="AB4" s="362"/>
      <c r="AC4" s="362"/>
      <c r="AD4" s="362"/>
      <c r="AE4" s="362"/>
      <c r="AF4" s="362"/>
      <c r="AG4" s="362"/>
      <c r="AH4" s="362"/>
      <c r="AI4" s="362"/>
      <c r="AJ4" s="362"/>
      <c r="AK4" s="362"/>
      <c r="AL4" s="362"/>
      <c r="AM4" s="363"/>
    </row>
    <row r="5" spans="1:44" ht="16.5" customHeight="1" thickBot="1" x14ac:dyDescent="0.35">
      <c r="A5" s="365"/>
      <c r="B5" s="365"/>
      <c r="C5" s="365"/>
      <c r="D5" s="365"/>
      <c r="E5" s="365"/>
      <c r="F5" s="365"/>
      <c r="G5" s="365"/>
      <c r="H5" s="365"/>
      <c r="I5" s="365"/>
      <c r="J5" s="365"/>
      <c r="K5" s="365"/>
      <c r="L5" s="365"/>
      <c r="M5" s="365"/>
      <c r="N5" s="365"/>
      <c r="O5" s="365"/>
      <c r="P5" s="365"/>
      <c r="Q5" s="365"/>
      <c r="R5" s="365"/>
      <c r="S5" s="365"/>
      <c r="T5" s="365"/>
      <c r="U5" s="365"/>
      <c r="V5" s="365"/>
      <c r="W5" s="365"/>
      <c r="X5" s="365"/>
      <c r="Y5" s="149"/>
      <c r="Z5" s="51"/>
      <c r="AA5" s="48" t="s">
        <v>26</v>
      </c>
      <c r="AB5" s="48" t="s">
        <v>26</v>
      </c>
      <c r="AC5" s="48" t="s">
        <v>26</v>
      </c>
      <c r="AD5" s="48" t="s">
        <v>26</v>
      </c>
      <c r="AE5" s="48" t="s">
        <v>26</v>
      </c>
      <c r="AF5" s="48" t="s">
        <v>26</v>
      </c>
      <c r="AG5" s="48" t="s">
        <v>26</v>
      </c>
      <c r="AH5" s="48" t="s">
        <v>26</v>
      </c>
      <c r="AI5" s="48" t="s">
        <v>26</v>
      </c>
      <c r="AJ5" s="48" t="s">
        <v>26</v>
      </c>
      <c r="AK5" s="48" t="s">
        <v>26</v>
      </c>
      <c r="AL5" s="48" t="s">
        <v>26</v>
      </c>
      <c r="AM5" s="52"/>
    </row>
    <row r="6" spans="1:44" x14ac:dyDescent="0.3">
      <c r="A6" s="382" t="s">
        <v>140</v>
      </c>
      <c r="B6" s="137"/>
      <c r="C6" s="369" t="s">
        <v>141</v>
      </c>
      <c r="D6" s="369"/>
      <c r="E6" s="369"/>
      <c r="F6" s="369"/>
      <c r="G6" s="369"/>
      <c r="H6" s="369"/>
      <c r="I6" s="369"/>
      <c r="J6" s="369"/>
      <c r="K6" s="369"/>
      <c r="L6" s="369"/>
      <c r="M6" s="369"/>
      <c r="N6" s="369"/>
      <c r="O6" s="369"/>
      <c r="P6" s="369"/>
      <c r="Q6" s="369"/>
      <c r="R6" s="369"/>
      <c r="S6" s="369"/>
      <c r="T6" s="385"/>
      <c r="U6" s="385"/>
      <c r="V6" s="385"/>
      <c r="W6" s="385"/>
      <c r="X6" s="386"/>
      <c r="Y6" s="194"/>
      <c r="Z6" s="51"/>
      <c r="AA6" s="47">
        <f>'Weather - Seasonal Adjustments'!D10</f>
        <v>0</v>
      </c>
      <c r="AB6" s="47">
        <f>'Weather - Seasonal Adjustments'!D11</f>
        <v>31</v>
      </c>
      <c r="AC6" s="47">
        <f>'Weather - Seasonal Adjustments'!D12</f>
        <v>62</v>
      </c>
      <c r="AD6" s="47">
        <f>'Weather - Seasonal Adjustments'!D13</f>
        <v>93</v>
      </c>
      <c r="AE6" s="47">
        <f>'Weather - Seasonal Adjustments'!D14</f>
        <v>123</v>
      </c>
      <c r="AF6" s="47">
        <f>'Weather - Seasonal Adjustments'!D15</f>
        <v>154</v>
      </c>
      <c r="AG6" s="47">
        <f>'Weather - Seasonal Adjustments'!D16</f>
        <v>184</v>
      </c>
      <c r="AH6" s="47">
        <f>'Weather - Seasonal Adjustments'!D17</f>
        <v>215</v>
      </c>
      <c r="AI6" s="47">
        <f>'Weather - Seasonal Adjustments'!D18</f>
        <v>246</v>
      </c>
      <c r="AJ6" s="47">
        <f>'Weather - Seasonal Adjustments'!D19</f>
        <v>276</v>
      </c>
      <c r="AK6" s="47">
        <f>'Weather - Seasonal Adjustments'!D20</f>
        <v>307</v>
      </c>
      <c r="AL6" s="47">
        <f>'Weather - Seasonal Adjustments'!D21</f>
        <v>337</v>
      </c>
      <c r="AM6" s="53" t="s">
        <v>27</v>
      </c>
    </row>
    <row r="7" spans="1:44" x14ac:dyDescent="0.3">
      <c r="A7" s="383"/>
      <c r="B7" s="44"/>
      <c r="C7" s="44"/>
      <c r="D7" s="44"/>
      <c r="E7" s="372" t="s">
        <v>142</v>
      </c>
      <c r="F7" s="372"/>
      <c r="G7" s="372"/>
      <c r="H7" s="372"/>
      <c r="I7" s="372"/>
      <c r="J7" s="372"/>
      <c r="K7" s="372"/>
      <c r="L7" s="372"/>
      <c r="M7" s="372"/>
      <c r="N7" s="372"/>
      <c r="O7" s="372"/>
      <c r="P7" s="372"/>
      <c r="Q7" s="372"/>
      <c r="R7" s="372"/>
      <c r="S7" s="372"/>
      <c r="T7" s="375"/>
      <c r="U7" s="375"/>
      <c r="V7" s="375"/>
      <c r="W7" s="375"/>
      <c r="X7" s="376"/>
      <c r="Y7" s="194"/>
      <c r="Z7" s="51" t="s">
        <v>28</v>
      </c>
      <c r="AA7" s="54">
        <f>'Weather - Seasonal Adjustments'!J10</f>
        <v>0</v>
      </c>
      <c r="AB7" s="54">
        <f>'Weather - Seasonal Adjustments'!J11</f>
        <v>0</v>
      </c>
      <c r="AC7" s="54">
        <f>'Weather - Seasonal Adjustments'!J12</f>
        <v>0</v>
      </c>
      <c r="AD7" s="54">
        <f>'Weather - Seasonal Adjustments'!J13</f>
        <v>0</v>
      </c>
      <c r="AE7" s="54">
        <f>'Weather - Seasonal Adjustments'!J14</f>
        <v>0</v>
      </c>
      <c r="AF7" s="54">
        <f>'Weather - Seasonal Adjustments'!J15</f>
        <v>0</v>
      </c>
      <c r="AG7" s="54">
        <f>'Weather - Seasonal Adjustments'!J16</f>
        <v>0</v>
      </c>
      <c r="AH7" s="54">
        <f>'Weather - Seasonal Adjustments'!J17</f>
        <v>0</v>
      </c>
      <c r="AI7" s="54">
        <f>'Weather - Seasonal Adjustments'!J18</f>
        <v>0</v>
      </c>
      <c r="AJ7" s="54">
        <f>'Weather - Seasonal Adjustments'!J19</f>
        <v>0</v>
      </c>
      <c r="AK7" s="54">
        <f>'Weather - Seasonal Adjustments'!J20</f>
        <v>0</v>
      </c>
      <c r="AL7" s="54">
        <f>'Weather - Seasonal Adjustments'!J21</f>
        <v>0</v>
      </c>
      <c r="AM7" s="55">
        <f>SUM(AA7:AL7)</f>
        <v>0</v>
      </c>
    </row>
    <row r="8" spans="1:44" x14ac:dyDescent="0.3">
      <c r="A8" s="383"/>
      <c r="B8" s="44"/>
      <c r="C8" s="44"/>
      <c r="D8" s="44"/>
      <c r="E8" s="372" t="s">
        <v>143</v>
      </c>
      <c r="F8" s="372"/>
      <c r="G8" s="372"/>
      <c r="H8" s="372"/>
      <c r="I8" s="372"/>
      <c r="J8" s="372"/>
      <c r="K8" s="372"/>
      <c r="L8" s="372"/>
      <c r="M8" s="372"/>
      <c r="N8" s="372"/>
      <c r="O8" s="372"/>
      <c r="P8" s="372"/>
      <c r="Q8" s="372"/>
      <c r="R8" s="372"/>
      <c r="S8" s="372"/>
      <c r="T8" s="375"/>
      <c r="U8" s="375"/>
      <c r="V8" s="375"/>
      <c r="W8" s="375"/>
      <c r="X8" s="376"/>
      <c r="Y8" s="194"/>
      <c r="Z8" s="51" t="s">
        <v>52</v>
      </c>
      <c r="AA8" s="136">
        <v>0</v>
      </c>
      <c r="AB8" s="136">
        <v>0</v>
      </c>
      <c r="AC8" s="136">
        <v>0</v>
      </c>
      <c r="AD8" s="136">
        <v>0</v>
      </c>
      <c r="AE8" s="136">
        <v>0</v>
      </c>
      <c r="AF8" s="136">
        <v>0</v>
      </c>
      <c r="AG8" s="136">
        <v>0</v>
      </c>
      <c r="AH8" s="136">
        <v>0</v>
      </c>
      <c r="AI8" s="136">
        <v>0</v>
      </c>
      <c r="AJ8" s="136">
        <v>0</v>
      </c>
      <c r="AK8" s="136">
        <v>0</v>
      </c>
      <c r="AL8" s="136">
        <v>0</v>
      </c>
      <c r="AM8" s="55">
        <f>SUM(AA8:AL8)</f>
        <v>0</v>
      </c>
    </row>
    <row r="9" spans="1:44" x14ac:dyDescent="0.3">
      <c r="A9" s="383"/>
      <c r="B9" s="44"/>
      <c r="C9" s="387" t="s">
        <v>144</v>
      </c>
      <c r="D9" s="387"/>
      <c r="E9" s="387"/>
      <c r="F9" s="387"/>
      <c r="G9" s="387"/>
      <c r="H9" s="387"/>
      <c r="I9" s="387"/>
      <c r="J9" s="387"/>
      <c r="K9" s="387"/>
      <c r="L9" s="387"/>
      <c r="M9" s="387"/>
      <c r="N9" s="387"/>
      <c r="O9" s="387"/>
      <c r="P9" s="387"/>
      <c r="Q9" s="387"/>
      <c r="R9" s="387"/>
      <c r="S9" s="387"/>
      <c r="T9" s="375"/>
      <c r="U9" s="375"/>
      <c r="V9" s="375"/>
      <c r="W9" s="375"/>
      <c r="X9" s="376"/>
      <c r="Y9" s="194"/>
      <c r="Z9" s="56" t="s">
        <v>29</v>
      </c>
      <c r="AA9" s="57">
        <f>SUM(AA7:AA8)</f>
        <v>0</v>
      </c>
      <c r="AB9" s="57">
        <f t="shared" ref="AB9:AL9" si="0">SUM(AB7:AB8)</f>
        <v>0</v>
      </c>
      <c r="AC9" s="57">
        <f t="shared" si="0"/>
        <v>0</v>
      </c>
      <c r="AD9" s="57">
        <f t="shared" si="0"/>
        <v>0</v>
      </c>
      <c r="AE9" s="57">
        <f t="shared" si="0"/>
        <v>0</v>
      </c>
      <c r="AF9" s="57">
        <f t="shared" si="0"/>
        <v>0</v>
      </c>
      <c r="AG9" s="57">
        <f t="shared" si="0"/>
        <v>0</v>
      </c>
      <c r="AH9" s="57">
        <f t="shared" si="0"/>
        <v>0</v>
      </c>
      <c r="AI9" s="57">
        <f t="shared" si="0"/>
        <v>0</v>
      </c>
      <c r="AJ9" s="57">
        <f t="shared" si="0"/>
        <v>0</v>
      </c>
      <c r="AK9" s="57">
        <f t="shared" si="0"/>
        <v>0</v>
      </c>
      <c r="AL9" s="57">
        <f t="shared" si="0"/>
        <v>0</v>
      </c>
      <c r="AM9" s="58">
        <f>SUM(AA9:AL9)</f>
        <v>0</v>
      </c>
      <c r="AR9" s="65" t="s">
        <v>82</v>
      </c>
    </row>
    <row r="10" spans="1:44" ht="16.2" thickBot="1" x14ac:dyDescent="0.35">
      <c r="A10" s="384"/>
      <c r="B10" s="138"/>
      <c r="C10" s="139"/>
      <c r="D10" s="139"/>
      <c r="E10" s="388" t="s">
        <v>145</v>
      </c>
      <c r="F10" s="388"/>
      <c r="G10" s="388"/>
      <c r="H10" s="388"/>
      <c r="I10" s="388"/>
      <c r="J10" s="388"/>
      <c r="K10" s="388"/>
      <c r="L10" s="388"/>
      <c r="M10" s="388"/>
      <c r="N10" s="388"/>
      <c r="O10" s="388"/>
      <c r="P10" s="388"/>
      <c r="Q10" s="388"/>
      <c r="R10" s="388"/>
      <c r="S10" s="388"/>
      <c r="T10" s="389"/>
      <c r="U10" s="389"/>
      <c r="V10" s="389"/>
      <c r="W10" s="389"/>
      <c r="X10" s="390"/>
      <c r="Y10" s="194"/>
      <c r="Z10" s="51"/>
      <c r="AA10" s="48"/>
      <c r="AB10" s="48"/>
      <c r="AC10" s="48"/>
      <c r="AD10" s="48"/>
      <c r="AE10" s="48"/>
      <c r="AF10" s="48"/>
      <c r="AG10" s="48"/>
      <c r="AH10" s="48"/>
      <c r="AI10" s="48"/>
      <c r="AJ10" s="48"/>
      <c r="AK10" s="48"/>
      <c r="AL10" s="48"/>
      <c r="AM10" s="52"/>
      <c r="AR10" s="65" t="s">
        <v>83</v>
      </c>
    </row>
    <row r="11" spans="1:44" x14ac:dyDescent="0.3">
      <c r="A11" s="366" t="s">
        <v>146</v>
      </c>
      <c r="B11" s="137"/>
      <c r="C11" s="369" t="s">
        <v>147</v>
      </c>
      <c r="D11" s="369"/>
      <c r="E11" s="369"/>
      <c r="F11" s="369"/>
      <c r="G11" s="369"/>
      <c r="H11" s="369"/>
      <c r="I11" s="369"/>
      <c r="J11" s="369"/>
      <c r="K11" s="369"/>
      <c r="L11" s="369"/>
      <c r="M11" s="369"/>
      <c r="N11" s="369"/>
      <c r="O11" s="369"/>
      <c r="P11" s="369"/>
      <c r="Q11" s="369"/>
      <c r="R11" s="369"/>
      <c r="S11" s="369"/>
      <c r="T11" s="370"/>
      <c r="U11" s="370"/>
      <c r="V11" s="370"/>
      <c r="W11" s="370"/>
      <c r="X11" s="371"/>
      <c r="Y11" s="176"/>
      <c r="Z11" s="51" t="s">
        <v>30</v>
      </c>
      <c r="AA11" s="59" t="e">
        <f>AA7*#REF!</f>
        <v>#REF!</v>
      </c>
      <c r="AB11" s="59" t="e">
        <f>AB7*#REF!</f>
        <v>#REF!</v>
      </c>
      <c r="AC11" s="59" t="e">
        <f>AC7*#REF!</f>
        <v>#REF!</v>
      </c>
      <c r="AD11" s="59" t="e">
        <f>AD7*#REF!</f>
        <v>#REF!</v>
      </c>
      <c r="AE11" s="59" t="e">
        <f>AE7*#REF!</f>
        <v>#REF!</v>
      </c>
      <c r="AF11" s="59" t="e">
        <f>AF7*#REF!</f>
        <v>#REF!</v>
      </c>
      <c r="AG11" s="59" t="e">
        <f>AG7*#REF!</f>
        <v>#REF!</v>
      </c>
      <c r="AH11" s="59" t="e">
        <f>AH7*#REF!</f>
        <v>#REF!</v>
      </c>
      <c r="AI11" s="59" t="e">
        <f>AI7*#REF!</f>
        <v>#REF!</v>
      </c>
      <c r="AJ11" s="59" t="e">
        <f>AJ7*#REF!</f>
        <v>#REF!</v>
      </c>
      <c r="AK11" s="59" t="e">
        <f>AK7*#REF!</f>
        <v>#REF!</v>
      </c>
      <c r="AL11" s="59" t="e">
        <f>AL7*#REF!</f>
        <v>#REF!</v>
      </c>
      <c r="AM11" s="52" t="e">
        <f>SUM(AA11:AL11)</f>
        <v>#REF!</v>
      </c>
      <c r="AO11" s="168" t="e">
        <f>AM11/AM$9</f>
        <v>#REF!</v>
      </c>
      <c r="AR11" s="65"/>
    </row>
    <row r="12" spans="1:44" x14ac:dyDescent="0.3">
      <c r="A12" s="367"/>
      <c r="B12" s="44"/>
      <c r="C12" s="44"/>
      <c r="D12" s="44"/>
      <c r="E12" s="372" t="s">
        <v>148</v>
      </c>
      <c r="F12" s="372"/>
      <c r="G12" s="372"/>
      <c r="H12" s="372"/>
      <c r="I12" s="372"/>
      <c r="J12" s="372"/>
      <c r="K12" s="372"/>
      <c r="L12" s="372"/>
      <c r="M12" s="372"/>
      <c r="N12" s="372"/>
      <c r="O12" s="372"/>
      <c r="P12" s="372"/>
      <c r="Q12" s="372"/>
      <c r="R12" s="372"/>
      <c r="S12" s="372"/>
      <c r="T12" s="373"/>
      <c r="U12" s="373"/>
      <c r="V12" s="373"/>
      <c r="W12" s="373"/>
      <c r="X12" s="374"/>
      <c r="Y12" s="195"/>
      <c r="Z12" s="51" t="s">
        <v>53</v>
      </c>
      <c r="AA12" s="118">
        <v>0</v>
      </c>
      <c r="AB12" s="118">
        <v>0</v>
      </c>
      <c r="AC12" s="118">
        <v>0</v>
      </c>
      <c r="AD12" s="118">
        <v>0</v>
      </c>
      <c r="AE12" s="118">
        <v>0</v>
      </c>
      <c r="AF12" s="118">
        <v>0</v>
      </c>
      <c r="AG12" s="118">
        <v>0</v>
      </c>
      <c r="AH12" s="118">
        <v>0</v>
      </c>
      <c r="AI12" s="118">
        <v>0</v>
      </c>
      <c r="AJ12" s="118">
        <v>0</v>
      </c>
      <c r="AK12" s="118">
        <v>0</v>
      </c>
      <c r="AL12" s="118">
        <v>0</v>
      </c>
      <c r="AM12" s="52">
        <f>SUM(AA12:AL12)</f>
        <v>0</v>
      </c>
      <c r="AO12" s="168" t="e">
        <f t="shared" ref="AO12:AO42" si="1">AM12/AM$9</f>
        <v>#DIV/0!</v>
      </c>
    </row>
    <row r="13" spans="1:44" x14ac:dyDescent="0.3">
      <c r="A13" s="367"/>
      <c r="B13" s="44"/>
      <c r="C13" s="44"/>
      <c r="D13" s="44"/>
      <c r="E13" s="372" t="s">
        <v>149</v>
      </c>
      <c r="F13" s="372"/>
      <c r="G13" s="372"/>
      <c r="H13" s="372"/>
      <c r="I13" s="372"/>
      <c r="J13" s="372"/>
      <c r="K13" s="372"/>
      <c r="L13" s="372"/>
      <c r="M13" s="372"/>
      <c r="N13" s="372"/>
      <c r="O13" s="372"/>
      <c r="P13" s="372"/>
      <c r="Q13" s="372"/>
      <c r="R13" s="372"/>
      <c r="S13" s="372"/>
      <c r="T13" s="373"/>
      <c r="U13" s="373"/>
      <c r="V13" s="373"/>
      <c r="W13" s="373"/>
      <c r="X13" s="374"/>
      <c r="Y13" s="195"/>
      <c r="Z13" s="51" t="s">
        <v>54</v>
      </c>
      <c r="AA13" s="110">
        <f>IF($T11=0,0,(((AA9*$T11)/$T12)*$T13)+((AA9*$T11)*$T14))</f>
        <v>0</v>
      </c>
      <c r="AB13" s="110">
        <f t="shared" ref="AB13:AL13" si="2">IF($T11=0,0,(((AB9*$T11)/$T12)*$T13)+((AB9*$T11)*$T14))</f>
        <v>0</v>
      </c>
      <c r="AC13" s="110">
        <f t="shared" si="2"/>
        <v>0</v>
      </c>
      <c r="AD13" s="110">
        <f t="shared" si="2"/>
        <v>0</v>
      </c>
      <c r="AE13" s="110">
        <f t="shared" si="2"/>
        <v>0</v>
      </c>
      <c r="AF13" s="110">
        <f t="shared" si="2"/>
        <v>0</v>
      </c>
      <c r="AG13" s="110">
        <f t="shared" si="2"/>
        <v>0</v>
      </c>
      <c r="AH13" s="110">
        <f t="shared" si="2"/>
        <v>0</v>
      </c>
      <c r="AI13" s="110">
        <f t="shared" si="2"/>
        <v>0</v>
      </c>
      <c r="AJ13" s="110">
        <f t="shared" si="2"/>
        <v>0</v>
      </c>
      <c r="AK13" s="110">
        <f t="shared" si="2"/>
        <v>0</v>
      </c>
      <c r="AL13" s="110">
        <f t="shared" si="2"/>
        <v>0</v>
      </c>
      <c r="AM13" s="53">
        <f>SUM(AA13:AL13)</f>
        <v>0</v>
      </c>
      <c r="AO13" s="168" t="e">
        <f t="shared" si="1"/>
        <v>#DIV/0!</v>
      </c>
    </row>
    <row r="14" spans="1:44" ht="16.2" thickBot="1" x14ac:dyDescent="0.35">
      <c r="A14" s="368"/>
      <c r="B14" s="138"/>
      <c r="C14" s="138"/>
      <c r="D14" s="138"/>
      <c r="E14" s="388" t="s">
        <v>150</v>
      </c>
      <c r="F14" s="388"/>
      <c r="G14" s="388"/>
      <c r="H14" s="388"/>
      <c r="I14" s="388"/>
      <c r="J14" s="388"/>
      <c r="K14" s="388"/>
      <c r="L14" s="388"/>
      <c r="M14" s="388"/>
      <c r="N14" s="388"/>
      <c r="O14" s="388"/>
      <c r="P14" s="388"/>
      <c r="Q14" s="388"/>
      <c r="R14" s="388"/>
      <c r="S14" s="388"/>
      <c r="T14" s="393"/>
      <c r="U14" s="393"/>
      <c r="V14" s="393"/>
      <c r="W14" s="393"/>
      <c r="X14" s="394"/>
      <c r="Y14" s="176"/>
      <c r="Z14" s="56" t="s">
        <v>31</v>
      </c>
      <c r="AA14" s="57" t="e">
        <f>AA11+AA12+AA13</f>
        <v>#REF!</v>
      </c>
      <c r="AB14" s="57" t="e">
        <f t="shared" ref="AB14:AL14" si="3">AB11+AB12+AB13</f>
        <v>#REF!</v>
      </c>
      <c r="AC14" s="57" t="e">
        <f t="shared" si="3"/>
        <v>#REF!</v>
      </c>
      <c r="AD14" s="57" t="e">
        <f t="shared" si="3"/>
        <v>#REF!</v>
      </c>
      <c r="AE14" s="57" t="e">
        <f t="shared" si="3"/>
        <v>#REF!</v>
      </c>
      <c r="AF14" s="57" t="e">
        <f t="shared" si="3"/>
        <v>#REF!</v>
      </c>
      <c r="AG14" s="57" t="e">
        <f t="shared" si="3"/>
        <v>#REF!</v>
      </c>
      <c r="AH14" s="57" t="e">
        <f t="shared" si="3"/>
        <v>#REF!</v>
      </c>
      <c r="AI14" s="57" t="e">
        <f t="shared" si="3"/>
        <v>#REF!</v>
      </c>
      <c r="AJ14" s="57" t="e">
        <f t="shared" si="3"/>
        <v>#REF!</v>
      </c>
      <c r="AK14" s="57" t="e">
        <f t="shared" si="3"/>
        <v>#REF!</v>
      </c>
      <c r="AL14" s="57" t="e">
        <f t="shared" si="3"/>
        <v>#REF!</v>
      </c>
      <c r="AM14" s="60" t="e">
        <f>SUM(AA14:AL14)</f>
        <v>#REF!</v>
      </c>
      <c r="AO14" s="168" t="e">
        <f t="shared" si="1"/>
        <v>#REF!</v>
      </c>
    </row>
    <row r="15" spans="1:44" ht="15.75" customHeight="1" x14ac:dyDescent="0.3">
      <c r="A15" s="379" t="s">
        <v>151</v>
      </c>
      <c r="B15" s="137"/>
      <c r="C15" s="369" t="s">
        <v>152</v>
      </c>
      <c r="D15" s="369"/>
      <c r="E15" s="369"/>
      <c r="F15" s="369"/>
      <c r="G15" s="369"/>
      <c r="H15" s="369"/>
      <c r="I15" s="369"/>
      <c r="J15" s="369"/>
      <c r="K15" s="369"/>
      <c r="L15" s="369"/>
      <c r="M15" s="369"/>
      <c r="N15" s="369"/>
      <c r="O15" s="369"/>
      <c r="P15" s="369"/>
      <c r="Q15" s="369"/>
      <c r="R15" s="369"/>
      <c r="S15" s="369"/>
      <c r="T15" s="395"/>
      <c r="U15" s="395"/>
      <c r="V15" s="395"/>
      <c r="W15" s="395"/>
      <c r="X15" s="396"/>
      <c r="Y15" s="150"/>
      <c r="Z15" s="51"/>
      <c r="AA15" s="49"/>
      <c r="AB15" s="49"/>
      <c r="AC15" s="49"/>
      <c r="AD15" s="49"/>
      <c r="AE15" s="49"/>
      <c r="AF15" s="49"/>
      <c r="AG15" s="49"/>
      <c r="AH15" s="49"/>
      <c r="AI15" s="49"/>
      <c r="AJ15" s="49"/>
      <c r="AK15" s="49"/>
      <c r="AL15" s="49"/>
      <c r="AM15" s="52"/>
      <c r="AO15" s="168" t="e">
        <f t="shared" si="1"/>
        <v>#DIV/0!</v>
      </c>
    </row>
    <row r="16" spans="1:44" ht="15.75" customHeight="1" x14ac:dyDescent="0.3">
      <c r="A16" s="380"/>
      <c r="B16" s="44"/>
      <c r="C16" s="44"/>
      <c r="D16" s="44"/>
      <c r="E16" s="387" t="s">
        <v>153</v>
      </c>
      <c r="F16" s="387"/>
      <c r="G16" s="387"/>
      <c r="H16" s="387"/>
      <c r="I16" s="387"/>
      <c r="J16" s="387"/>
      <c r="K16" s="387"/>
      <c r="L16" s="387"/>
      <c r="M16" s="387"/>
      <c r="N16" s="387"/>
      <c r="O16" s="387"/>
      <c r="P16" s="387"/>
      <c r="Q16" s="387"/>
      <c r="R16" s="387"/>
      <c r="S16" s="387"/>
      <c r="T16" s="391"/>
      <c r="U16" s="391"/>
      <c r="V16" s="391"/>
      <c r="W16" s="391"/>
      <c r="X16" s="392"/>
      <c r="Y16" s="150"/>
      <c r="Z16" s="51" t="s">
        <v>32</v>
      </c>
      <c r="AA16" s="59" t="e">
        <f>AA9-AA14</f>
        <v>#REF!</v>
      </c>
      <c r="AB16" s="59" t="e">
        <f t="shared" ref="AB16:AM16" si="4">AB9-AB14</f>
        <v>#REF!</v>
      </c>
      <c r="AC16" s="59" t="e">
        <f t="shared" si="4"/>
        <v>#REF!</v>
      </c>
      <c r="AD16" s="59" t="e">
        <f t="shared" si="4"/>
        <v>#REF!</v>
      </c>
      <c r="AE16" s="59" t="e">
        <f t="shared" si="4"/>
        <v>#REF!</v>
      </c>
      <c r="AF16" s="59" t="e">
        <f t="shared" si="4"/>
        <v>#REF!</v>
      </c>
      <c r="AG16" s="59" t="e">
        <f t="shared" si="4"/>
        <v>#REF!</v>
      </c>
      <c r="AH16" s="59" t="e">
        <f t="shared" si="4"/>
        <v>#REF!</v>
      </c>
      <c r="AI16" s="59" t="e">
        <f t="shared" si="4"/>
        <v>#REF!</v>
      </c>
      <c r="AJ16" s="59" t="e">
        <f t="shared" si="4"/>
        <v>#REF!</v>
      </c>
      <c r="AK16" s="59" t="e">
        <f t="shared" si="4"/>
        <v>#REF!</v>
      </c>
      <c r="AL16" s="59" t="e">
        <f t="shared" si="4"/>
        <v>#REF!</v>
      </c>
      <c r="AM16" s="55" t="e">
        <f t="shared" si="4"/>
        <v>#REF!</v>
      </c>
      <c r="AO16" s="168" t="e">
        <f t="shared" si="1"/>
        <v>#REF!</v>
      </c>
    </row>
    <row r="17" spans="1:41" ht="15.75" customHeight="1" x14ac:dyDescent="0.3">
      <c r="A17" s="380"/>
      <c r="B17" s="44"/>
      <c r="C17" s="44"/>
      <c r="D17" s="44"/>
      <c r="E17" s="140"/>
      <c r="F17" s="140"/>
      <c r="G17" s="372" t="s">
        <v>154</v>
      </c>
      <c r="H17" s="372"/>
      <c r="I17" s="372"/>
      <c r="J17" s="372"/>
      <c r="K17" s="372"/>
      <c r="L17" s="372"/>
      <c r="M17" s="372"/>
      <c r="N17" s="372"/>
      <c r="O17" s="372"/>
      <c r="P17" s="372"/>
      <c r="Q17" s="372"/>
      <c r="R17" s="372"/>
      <c r="S17" s="372"/>
      <c r="T17" s="397"/>
      <c r="U17" s="397"/>
      <c r="V17" s="397"/>
      <c r="W17" s="397"/>
      <c r="X17" s="398"/>
      <c r="Y17" s="196"/>
      <c r="Z17" s="51"/>
      <c r="AA17" s="48"/>
      <c r="AB17" s="48"/>
      <c r="AC17" s="48"/>
      <c r="AD17" s="48"/>
      <c r="AE17" s="48"/>
      <c r="AF17" s="48"/>
      <c r="AG17" s="48"/>
      <c r="AH17" s="48"/>
      <c r="AI17" s="48"/>
      <c r="AJ17" s="48"/>
      <c r="AK17" s="48"/>
      <c r="AL17" s="48"/>
      <c r="AM17" s="52"/>
      <c r="AO17" s="168" t="e">
        <f t="shared" si="1"/>
        <v>#DIV/0!</v>
      </c>
    </row>
    <row r="18" spans="1:41" ht="15.75" customHeight="1" x14ac:dyDescent="0.3">
      <c r="A18" s="380"/>
      <c r="B18" s="44"/>
      <c r="C18" s="44"/>
      <c r="D18" s="44"/>
      <c r="E18" s="44"/>
      <c r="F18" s="44"/>
      <c r="G18" s="372" t="s">
        <v>155</v>
      </c>
      <c r="H18" s="372"/>
      <c r="I18" s="372"/>
      <c r="J18" s="372"/>
      <c r="K18" s="372"/>
      <c r="L18" s="372"/>
      <c r="M18" s="372"/>
      <c r="N18" s="372"/>
      <c r="O18" s="372"/>
      <c r="P18" s="372"/>
      <c r="Q18" s="372"/>
      <c r="R18" s="372"/>
      <c r="S18" s="372"/>
      <c r="T18" s="375"/>
      <c r="U18" s="375"/>
      <c r="V18" s="375"/>
      <c r="W18" s="375"/>
      <c r="X18" s="376"/>
      <c r="Y18" s="194"/>
      <c r="Z18" s="61" t="s">
        <v>55</v>
      </c>
      <c r="AA18" s="48"/>
      <c r="AB18" s="48"/>
      <c r="AC18" s="48"/>
      <c r="AD18" s="48"/>
      <c r="AE18" s="48"/>
      <c r="AF18" s="48"/>
      <c r="AG18" s="48"/>
      <c r="AH18" s="48"/>
      <c r="AI18" s="48"/>
      <c r="AJ18" s="48"/>
      <c r="AK18" s="48"/>
      <c r="AL18" s="48"/>
      <c r="AM18" s="52"/>
      <c r="AO18" s="168" t="e">
        <f t="shared" si="1"/>
        <v>#DIV/0!</v>
      </c>
    </row>
    <row r="19" spans="1:41" ht="15.75" customHeight="1" x14ac:dyDescent="0.3">
      <c r="A19" s="380"/>
      <c r="B19" s="44"/>
      <c r="C19" s="44"/>
      <c r="D19" s="44"/>
      <c r="E19" s="44"/>
      <c r="F19" s="44"/>
      <c r="G19" s="372" t="s">
        <v>156</v>
      </c>
      <c r="H19" s="372"/>
      <c r="I19" s="372"/>
      <c r="J19" s="372"/>
      <c r="K19" s="372"/>
      <c r="L19" s="372"/>
      <c r="M19" s="372"/>
      <c r="N19" s="372"/>
      <c r="O19" s="372"/>
      <c r="P19" s="372"/>
      <c r="Q19" s="372"/>
      <c r="R19" s="372"/>
      <c r="S19" s="372"/>
      <c r="T19" s="377"/>
      <c r="U19" s="377"/>
      <c r="V19" s="377"/>
      <c r="W19" s="377"/>
      <c r="X19" s="378"/>
      <c r="Y19" s="197"/>
      <c r="Z19" s="51" t="str">
        <f t="shared" ref="Z19:Z28" si="5">G33</f>
        <v>Business License</v>
      </c>
      <c r="AA19" s="59">
        <f>IF(AA$7&gt;0,$T33/$T$7,0)</f>
        <v>0</v>
      </c>
      <c r="AB19" s="59">
        <f>IF(AB$7&gt;0,$T33/$T$7,0)</f>
        <v>0</v>
      </c>
      <c r="AC19" s="59">
        <f t="shared" ref="AC19:AL19" si="6">IF(AC$7&gt;0,$T33/$T$7,0)</f>
        <v>0</v>
      </c>
      <c r="AD19" s="59">
        <f t="shared" si="6"/>
        <v>0</v>
      </c>
      <c r="AE19" s="59">
        <f t="shared" si="6"/>
        <v>0</v>
      </c>
      <c r="AF19" s="59">
        <f t="shared" si="6"/>
        <v>0</v>
      </c>
      <c r="AG19" s="59">
        <f t="shared" si="6"/>
        <v>0</v>
      </c>
      <c r="AH19" s="59">
        <f t="shared" si="6"/>
        <v>0</v>
      </c>
      <c r="AI19" s="59">
        <f t="shared" si="6"/>
        <v>0</v>
      </c>
      <c r="AJ19" s="59">
        <f t="shared" si="6"/>
        <v>0</v>
      </c>
      <c r="AK19" s="59">
        <f t="shared" si="6"/>
        <v>0</v>
      </c>
      <c r="AL19" s="59">
        <f t="shared" si="6"/>
        <v>0</v>
      </c>
      <c r="AM19" s="52">
        <f>SUM(AA19:AL19)</f>
        <v>0</v>
      </c>
      <c r="AO19" s="168" t="e">
        <f t="shared" si="1"/>
        <v>#DIV/0!</v>
      </c>
    </row>
    <row r="20" spans="1:41" ht="15.75" customHeight="1" x14ac:dyDescent="0.3">
      <c r="A20" s="380"/>
      <c r="B20" s="44"/>
      <c r="C20" s="44"/>
      <c r="D20" s="44"/>
      <c r="E20" s="44"/>
      <c r="F20" s="44"/>
      <c r="G20" s="372" t="s">
        <v>157</v>
      </c>
      <c r="H20" s="372"/>
      <c r="I20" s="372"/>
      <c r="J20" s="372"/>
      <c r="K20" s="372"/>
      <c r="L20" s="372"/>
      <c r="M20" s="372"/>
      <c r="N20" s="372"/>
      <c r="O20" s="372"/>
      <c r="P20" s="372"/>
      <c r="Q20" s="372"/>
      <c r="R20" s="372"/>
      <c r="S20" s="372"/>
      <c r="T20" s="373"/>
      <c r="U20" s="373"/>
      <c r="V20" s="373"/>
      <c r="W20" s="373"/>
      <c r="X20" s="374"/>
      <c r="Y20" s="195"/>
      <c r="Z20" s="51" t="str">
        <f t="shared" si="5"/>
        <v>Fire permit</v>
      </c>
      <c r="AA20" s="59">
        <f t="shared" ref="AA20:AA28" si="7">IF(AA$7&gt;0,T34/$T$7,0)</f>
        <v>0</v>
      </c>
      <c r="AB20" s="59">
        <f t="shared" ref="AB20:AL20" si="8">IF(AB$7&gt;0,$T34/$T$7,0)</f>
        <v>0</v>
      </c>
      <c r="AC20" s="59">
        <f t="shared" si="8"/>
        <v>0</v>
      </c>
      <c r="AD20" s="59">
        <f t="shared" si="8"/>
        <v>0</v>
      </c>
      <c r="AE20" s="59">
        <f t="shared" si="8"/>
        <v>0</v>
      </c>
      <c r="AF20" s="59">
        <f t="shared" si="8"/>
        <v>0</v>
      </c>
      <c r="AG20" s="59">
        <f t="shared" si="8"/>
        <v>0</v>
      </c>
      <c r="AH20" s="59">
        <f t="shared" si="8"/>
        <v>0</v>
      </c>
      <c r="AI20" s="59">
        <f t="shared" si="8"/>
        <v>0</v>
      </c>
      <c r="AJ20" s="59">
        <f t="shared" si="8"/>
        <v>0</v>
      </c>
      <c r="AK20" s="59">
        <f t="shared" si="8"/>
        <v>0</v>
      </c>
      <c r="AL20" s="59">
        <f t="shared" si="8"/>
        <v>0</v>
      </c>
      <c r="AM20" s="52">
        <f t="shared" ref="AM20:AM56" si="9">SUM(AA20:AL20)</f>
        <v>0</v>
      </c>
      <c r="AO20" s="168" t="e">
        <f t="shared" si="1"/>
        <v>#DIV/0!</v>
      </c>
    </row>
    <row r="21" spans="1:41" ht="15.75" customHeight="1" x14ac:dyDescent="0.3">
      <c r="A21" s="380"/>
      <c r="B21" s="44"/>
      <c r="C21" s="44"/>
      <c r="D21" s="44"/>
      <c r="E21" s="387" t="s">
        <v>158</v>
      </c>
      <c r="F21" s="387"/>
      <c r="G21" s="387"/>
      <c r="H21" s="387"/>
      <c r="I21" s="387"/>
      <c r="J21" s="387"/>
      <c r="K21" s="387"/>
      <c r="L21" s="387"/>
      <c r="M21" s="387"/>
      <c r="N21" s="387"/>
      <c r="O21" s="387"/>
      <c r="P21" s="387"/>
      <c r="Q21" s="387"/>
      <c r="R21" s="387"/>
      <c r="S21" s="387"/>
      <c r="T21" s="391"/>
      <c r="U21" s="391"/>
      <c r="V21" s="391"/>
      <c r="W21" s="391"/>
      <c r="X21" s="392"/>
      <c r="Y21" s="150"/>
      <c r="Z21" s="51" t="str">
        <f t="shared" si="5"/>
        <v>Food License</v>
      </c>
      <c r="AA21" s="59">
        <f t="shared" si="7"/>
        <v>0</v>
      </c>
      <c r="AB21" s="59">
        <f t="shared" ref="AB21:AL21" si="10">IF(AB$7&gt;0,$T35/$T$7,0)</f>
        <v>0</v>
      </c>
      <c r="AC21" s="59">
        <f t="shared" si="10"/>
        <v>0</v>
      </c>
      <c r="AD21" s="59">
        <f t="shared" si="10"/>
        <v>0</v>
      </c>
      <c r="AE21" s="59">
        <f t="shared" si="10"/>
        <v>0</v>
      </c>
      <c r="AF21" s="59">
        <f t="shared" si="10"/>
        <v>0</v>
      </c>
      <c r="AG21" s="59">
        <f t="shared" si="10"/>
        <v>0</v>
      </c>
      <c r="AH21" s="59">
        <f t="shared" si="10"/>
        <v>0</v>
      </c>
      <c r="AI21" s="59">
        <f t="shared" si="10"/>
        <v>0</v>
      </c>
      <c r="AJ21" s="59">
        <f t="shared" si="10"/>
        <v>0</v>
      </c>
      <c r="AK21" s="59">
        <f t="shared" si="10"/>
        <v>0</v>
      </c>
      <c r="AL21" s="59">
        <f t="shared" si="10"/>
        <v>0</v>
      </c>
      <c r="AM21" s="52">
        <f t="shared" si="9"/>
        <v>0</v>
      </c>
      <c r="AO21" s="168" t="e">
        <f t="shared" si="1"/>
        <v>#DIV/0!</v>
      </c>
    </row>
    <row r="22" spans="1:41" ht="15.75" customHeight="1" x14ac:dyDescent="0.3">
      <c r="A22" s="380"/>
      <c r="B22" s="44"/>
      <c r="C22" s="44"/>
      <c r="D22" s="44"/>
      <c r="E22" s="44"/>
      <c r="F22" s="44"/>
      <c r="G22" s="404" t="s">
        <v>159</v>
      </c>
      <c r="H22" s="404"/>
      <c r="I22" s="404"/>
      <c r="J22" s="404"/>
      <c r="K22" s="404"/>
      <c r="L22" s="404"/>
      <c r="M22" s="404"/>
      <c r="N22" s="404"/>
      <c r="O22" s="404"/>
      <c r="P22" s="404"/>
      <c r="Q22" s="404"/>
      <c r="R22" s="404"/>
      <c r="S22" s="404"/>
      <c r="T22" s="397"/>
      <c r="U22" s="397"/>
      <c r="V22" s="397"/>
      <c r="W22" s="397"/>
      <c r="X22" s="398"/>
      <c r="Y22" s="196"/>
      <c r="Z22" s="51" t="str">
        <f t="shared" si="5"/>
        <v>Peddler Permit</v>
      </c>
      <c r="AA22" s="59">
        <f t="shared" si="7"/>
        <v>0</v>
      </c>
      <c r="AB22" s="59">
        <f t="shared" ref="AB22:AL22" si="11">IF(AB$7&gt;0,$T36/$T$7,0)</f>
        <v>0</v>
      </c>
      <c r="AC22" s="59">
        <f t="shared" si="11"/>
        <v>0</v>
      </c>
      <c r="AD22" s="59">
        <f t="shared" si="11"/>
        <v>0</v>
      </c>
      <c r="AE22" s="59">
        <f t="shared" si="11"/>
        <v>0</v>
      </c>
      <c r="AF22" s="59">
        <f t="shared" si="11"/>
        <v>0</v>
      </c>
      <c r="AG22" s="59">
        <f t="shared" si="11"/>
        <v>0</v>
      </c>
      <c r="AH22" s="59">
        <f t="shared" si="11"/>
        <v>0</v>
      </c>
      <c r="AI22" s="59">
        <f t="shared" si="11"/>
        <v>0</v>
      </c>
      <c r="AJ22" s="59">
        <f t="shared" si="11"/>
        <v>0</v>
      </c>
      <c r="AK22" s="59">
        <f t="shared" si="11"/>
        <v>0</v>
      </c>
      <c r="AL22" s="59">
        <f t="shared" si="11"/>
        <v>0</v>
      </c>
      <c r="AM22" s="52">
        <f t="shared" si="9"/>
        <v>0</v>
      </c>
      <c r="AO22" s="168" t="e">
        <f t="shared" si="1"/>
        <v>#DIV/0!</v>
      </c>
    </row>
    <row r="23" spans="1:41" ht="15.75" customHeight="1" x14ac:dyDescent="0.3">
      <c r="A23" s="380"/>
      <c r="B23" s="44"/>
      <c r="C23" s="44"/>
      <c r="D23" s="44"/>
      <c r="E23" s="44"/>
      <c r="F23" s="44"/>
      <c r="G23" s="372" t="str">
        <f>IF(T$22="Gasoline","Tank size in gallons",IF(T$22="diesel","Fuel tank in gallons"," "))</f>
        <v xml:space="preserve"> </v>
      </c>
      <c r="H23" s="372"/>
      <c r="I23" s="372"/>
      <c r="J23" s="372"/>
      <c r="K23" s="372"/>
      <c r="L23" s="372"/>
      <c r="M23" s="372"/>
      <c r="N23" s="372"/>
      <c r="O23" s="372"/>
      <c r="P23" s="372"/>
      <c r="Q23" s="372"/>
      <c r="R23" s="372"/>
      <c r="S23" s="372"/>
      <c r="T23" s="397"/>
      <c r="U23" s="397"/>
      <c r="V23" s="397"/>
      <c r="W23" s="397"/>
      <c r="X23" s="398"/>
      <c r="Y23" s="196"/>
      <c r="Z23" s="51" t="str">
        <f t="shared" si="5"/>
        <v>Temporary Permits</v>
      </c>
      <c r="AA23" s="59">
        <f t="shared" si="7"/>
        <v>0</v>
      </c>
      <c r="AB23" s="59">
        <f t="shared" ref="AB23:AL23" si="12">IF(AB$7&gt;0,$T37/$T$7,0)</f>
        <v>0</v>
      </c>
      <c r="AC23" s="59">
        <f t="shared" si="12"/>
        <v>0</v>
      </c>
      <c r="AD23" s="59">
        <f t="shared" si="12"/>
        <v>0</v>
      </c>
      <c r="AE23" s="59">
        <f t="shared" si="12"/>
        <v>0</v>
      </c>
      <c r="AF23" s="59">
        <f t="shared" si="12"/>
        <v>0</v>
      </c>
      <c r="AG23" s="59">
        <f t="shared" si="12"/>
        <v>0</v>
      </c>
      <c r="AH23" s="59">
        <f t="shared" si="12"/>
        <v>0</v>
      </c>
      <c r="AI23" s="59">
        <f t="shared" si="12"/>
        <v>0</v>
      </c>
      <c r="AJ23" s="59">
        <f t="shared" si="12"/>
        <v>0</v>
      </c>
      <c r="AK23" s="59">
        <f t="shared" si="12"/>
        <v>0</v>
      </c>
      <c r="AL23" s="59">
        <f t="shared" si="12"/>
        <v>0</v>
      </c>
      <c r="AM23" s="52">
        <f t="shared" si="9"/>
        <v>0</v>
      </c>
      <c r="AO23" s="168" t="e">
        <f t="shared" si="1"/>
        <v>#DIV/0!</v>
      </c>
    </row>
    <row r="24" spans="1:41" ht="15.75" customHeight="1" x14ac:dyDescent="0.3">
      <c r="A24" s="380"/>
      <c r="B24" s="44"/>
      <c r="C24" s="44"/>
      <c r="D24" s="44"/>
      <c r="E24" s="44"/>
      <c r="F24" s="44"/>
      <c r="G24" s="372" t="str">
        <f>IF(T$22="Gasoline","Hours generator will run on one gallon",IF(T$22="diesel","Hours generator will run on one gallon"," "))</f>
        <v xml:space="preserve"> </v>
      </c>
      <c r="H24" s="372"/>
      <c r="I24" s="372"/>
      <c r="J24" s="372"/>
      <c r="K24" s="372"/>
      <c r="L24" s="372"/>
      <c r="M24" s="372"/>
      <c r="N24" s="372"/>
      <c r="O24" s="372"/>
      <c r="P24" s="372"/>
      <c r="Q24" s="372"/>
      <c r="R24" s="372"/>
      <c r="S24" s="372"/>
      <c r="T24" s="397"/>
      <c r="U24" s="397"/>
      <c r="V24" s="397"/>
      <c r="W24" s="397"/>
      <c r="X24" s="398"/>
      <c r="Y24" s="196"/>
      <c r="Z24" s="51" t="str">
        <f t="shared" si="5"/>
        <v>Other (every jurisdiction is different)</v>
      </c>
      <c r="AA24" s="59">
        <f t="shared" si="7"/>
        <v>0</v>
      </c>
      <c r="AB24" s="59">
        <f t="shared" ref="AB24:AL24" si="13">IF(AB$7&gt;0,$T38/$T$7,0)</f>
        <v>0</v>
      </c>
      <c r="AC24" s="59">
        <f t="shared" si="13"/>
        <v>0</v>
      </c>
      <c r="AD24" s="59">
        <f t="shared" si="13"/>
        <v>0</v>
      </c>
      <c r="AE24" s="59">
        <f t="shared" si="13"/>
        <v>0</v>
      </c>
      <c r="AF24" s="59">
        <f t="shared" si="13"/>
        <v>0</v>
      </c>
      <c r="AG24" s="59">
        <f t="shared" si="13"/>
        <v>0</v>
      </c>
      <c r="AH24" s="59">
        <f t="shared" si="13"/>
        <v>0</v>
      </c>
      <c r="AI24" s="59">
        <f t="shared" si="13"/>
        <v>0</v>
      </c>
      <c r="AJ24" s="59">
        <f t="shared" si="13"/>
        <v>0</v>
      </c>
      <c r="AK24" s="59">
        <f t="shared" si="13"/>
        <v>0</v>
      </c>
      <c r="AL24" s="59">
        <f t="shared" si="13"/>
        <v>0</v>
      </c>
      <c r="AM24" s="52">
        <f t="shared" si="9"/>
        <v>0</v>
      </c>
      <c r="AO24" s="168" t="e">
        <f t="shared" si="1"/>
        <v>#DIV/0!</v>
      </c>
    </row>
    <row r="25" spans="1:41" ht="15.75" customHeight="1" x14ac:dyDescent="0.3">
      <c r="A25" s="380"/>
      <c r="B25" s="44"/>
      <c r="C25" s="44"/>
      <c r="D25" s="44"/>
      <c r="E25" s="44"/>
      <c r="F25" s="44"/>
      <c r="G25" s="372" t="str">
        <f>IF(T22="Propane"," ",IF(T22="None"," ","Cost per gallon"))</f>
        <v>Cost per gallon</v>
      </c>
      <c r="H25" s="372"/>
      <c r="I25" s="372"/>
      <c r="J25" s="372"/>
      <c r="K25" s="372"/>
      <c r="L25" s="372"/>
      <c r="M25" s="372"/>
      <c r="N25" s="372"/>
      <c r="O25" s="372"/>
      <c r="P25" s="372"/>
      <c r="Q25" s="372"/>
      <c r="R25" s="372"/>
      <c r="S25" s="372"/>
      <c r="T25" s="373"/>
      <c r="U25" s="373"/>
      <c r="V25" s="373"/>
      <c r="W25" s="373"/>
      <c r="X25" s="374"/>
      <c r="Y25" s="195"/>
      <c r="Z25" s="51" t="str">
        <f t="shared" si="5"/>
        <v xml:space="preserve">Other </v>
      </c>
      <c r="AA25" s="59">
        <f t="shared" si="7"/>
        <v>0</v>
      </c>
      <c r="AB25" s="59">
        <f t="shared" ref="AB25:AL25" si="14">IF(AB$7&gt;0,$T39/$T$7,0)</f>
        <v>0</v>
      </c>
      <c r="AC25" s="59">
        <f t="shared" si="14"/>
        <v>0</v>
      </c>
      <c r="AD25" s="59">
        <f t="shared" si="14"/>
        <v>0</v>
      </c>
      <c r="AE25" s="59">
        <f t="shared" si="14"/>
        <v>0</v>
      </c>
      <c r="AF25" s="59">
        <f t="shared" si="14"/>
        <v>0</v>
      </c>
      <c r="AG25" s="59">
        <f t="shared" si="14"/>
        <v>0</v>
      </c>
      <c r="AH25" s="59">
        <f t="shared" si="14"/>
        <v>0</v>
      </c>
      <c r="AI25" s="59">
        <f t="shared" si="14"/>
        <v>0</v>
      </c>
      <c r="AJ25" s="59">
        <f t="shared" si="14"/>
        <v>0</v>
      </c>
      <c r="AK25" s="59">
        <f t="shared" si="14"/>
        <v>0</v>
      </c>
      <c r="AL25" s="59">
        <f t="shared" si="14"/>
        <v>0</v>
      </c>
      <c r="AM25" s="52"/>
      <c r="AO25" s="168"/>
    </row>
    <row r="26" spans="1:41" ht="15.75" customHeight="1" x14ac:dyDescent="0.3">
      <c r="A26" s="380"/>
      <c r="B26" s="44"/>
      <c r="C26" s="387" t="s">
        <v>41</v>
      </c>
      <c r="D26" s="387"/>
      <c r="E26" s="387"/>
      <c r="F26" s="387"/>
      <c r="G26" s="387"/>
      <c r="H26" s="387"/>
      <c r="I26" s="387"/>
      <c r="J26" s="387"/>
      <c r="K26" s="387"/>
      <c r="L26" s="387"/>
      <c r="M26" s="387"/>
      <c r="N26" s="387"/>
      <c r="O26" s="387"/>
      <c r="P26" s="387"/>
      <c r="Q26" s="387"/>
      <c r="R26" s="387"/>
      <c r="S26" s="387"/>
      <c r="T26" s="399"/>
      <c r="U26" s="399"/>
      <c r="V26" s="399"/>
      <c r="W26" s="399"/>
      <c r="X26" s="400"/>
      <c r="Y26" s="141"/>
      <c r="Z26" s="51" t="str">
        <f t="shared" si="5"/>
        <v xml:space="preserve">Other </v>
      </c>
      <c r="AA26" s="59">
        <f t="shared" si="7"/>
        <v>0</v>
      </c>
      <c r="AB26" s="59">
        <f t="shared" ref="AB26:AL26" si="15">IF(AB$7&gt;0,$T40/$T$7,0)</f>
        <v>0</v>
      </c>
      <c r="AC26" s="59">
        <f t="shared" si="15"/>
        <v>0</v>
      </c>
      <c r="AD26" s="59">
        <f t="shared" si="15"/>
        <v>0</v>
      </c>
      <c r="AE26" s="59">
        <f t="shared" si="15"/>
        <v>0</v>
      </c>
      <c r="AF26" s="59">
        <f t="shared" si="15"/>
        <v>0</v>
      </c>
      <c r="AG26" s="59">
        <f t="shared" si="15"/>
        <v>0</v>
      </c>
      <c r="AH26" s="59">
        <f t="shared" si="15"/>
        <v>0</v>
      </c>
      <c r="AI26" s="59">
        <f t="shared" si="15"/>
        <v>0</v>
      </c>
      <c r="AJ26" s="59">
        <f t="shared" si="15"/>
        <v>0</v>
      </c>
      <c r="AK26" s="59">
        <f t="shared" si="15"/>
        <v>0</v>
      </c>
      <c r="AL26" s="59">
        <f t="shared" si="15"/>
        <v>0</v>
      </c>
      <c r="AM26" s="52"/>
      <c r="AO26" s="168"/>
    </row>
    <row r="27" spans="1:41" ht="15.75" customHeight="1" x14ac:dyDescent="0.3">
      <c r="A27" s="380"/>
      <c r="B27" s="44"/>
      <c r="C27" s="44"/>
      <c r="D27" s="44"/>
      <c r="E27" s="401" t="s">
        <v>160</v>
      </c>
      <c r="F27" s="401"/>
      <c r="G27" s="401"/>
      <c r="H27" s="401"/>
      <c r="I27" s="401"/>
      <c r="J27" s="401"/>
      <c r="K27" s="401"/>
      <c r="L27" s="401"/>
      <c r="M27" s="401"/>
      <c r="N27" s="401"/>
      <c r="O27" s="401"/>
      <c r="P27" s="401"/>
      <c r="Q27" s="401"/>
      <c r="R27" s="401"/>
      <c r="S27" s="401"/>
      <c r="T27" s="402"/>
      <c r="U27" s="402"/>
      <c r="V27" s="402"/>
      <c r="W27" s="402"/>
      <c r="X27" s="403"/>
      <c r="Y27" s="198"/>
      <c r="Z27" s="51" t="str">
        <f t="shared" si="5"/>
        <v xml:space="preserve">Other </v>
      </c>
      <c r="AA27" s="59">
        <f t="shared" si="7"/>
        <v>0</v>
      </c>
      <c r="AB27" s="59">
        <f t="shared" ref="AB27:AL27" si="16">IF(AB$7&gt;0,$T41/$T$7,0)</f>
        <v>0</v>
      </c>
      <c r="AC27" s="59">
        <f t="shared" si="16"/>
        <v>0</v>
      </c>
      <c r="AD27" s="59">
        <f t="shared" si="16"/>
        <v>0</v>
      </c>
      <c r="AE27" s="59">
        <f t="shared" si="16"/>
        <v>0</v>
      </c>
      <c r="AF27" s="59">
        <f t="shared" si="16"/>
        <v>0</v>
      </c>
      <c r="AG27" s="59">
        <f t="shared" si="16"/>
        <v>0</v>
      </c>
      <c r="AH27" s="59">
        <f t="shared" si="16"/>
        <v>0</v>
      </c>
      <c r="AI27" s="59">
        <f t="shared" si="16"/>
        <v>0</v>
      </c>
      <c r="AJ27" s="59">
        <f t="shared" si="16"/>
        <v>0</v>
      </c>
      <c r="AK27" s="59">
        <f t="shared" si="16"/>
        <v>0</v>
      </c>
      <c r="AL27" s="59">
        <f t="shared" si="16"/>
        <v>0</v>
      </c>
      <c r="AM27" s="52"/>
      <c r="AO27" s="168"/>
    </row>
    <row r="28" spans="1:41" ht="15.75" customHeight="1" thickBot="1" x14ac:dyDescent="0.35">
      <c r="A28" s="381"/>
      <c r="B28" s="138"/>
      <c r="C28" s="138"/>
      <c r="D28" s="138"/>
      <c r="E28" s="388" t="s">
        <v>161</v>
      </c>
      <c r="F28" s="388"/>
      <c r="G28" s="388"/>
      <c r="H28" s="388"/>
      <c r="I28" s="388"/>
      <c r="J28" s="388"/>
      <c r="K28" s="388"/>
      <c r="L28" s="388"/>
      <c r="M28" s="388"/>
      <c r="N28" s="388"/>
      <c r="O28" s="388"/>
      <c r="P28" s="388"/>
      <c r="Q28" s="388"/>
      <c r="R28" s="388"/>
      <c r="S28" s="388"/>
      <c r="T28" s="405"/>
      <c r="U28" s="405"/>
      <c r="V28" s="405"/>
      <c r="W28" s="405"/>
      <c r="X28" s="406"/>
      <c r="Y28" s="195"/>
      <c r="Z28" s="51" t="str">
        <f t="shared" si="5"/>
        <v xml:space="preserve">Other </v>
      </c>
      <c r="AA28" s="59">
        <f t="shared" si="7"/>
        <v>0</v>
      </c>
      <c r="AB28" s="59">
        <f t="shared" ref="AB28:AL28" si="17">IF(AB$7&gt;0,$T42/$T$7,0)</f>
        <v>0</v>
      </c>
      <c r="AC28" s="59">
        <f t="shared" si="17"/>
        <v>0</v>
      </c>
      <c r="AD28" s="59">
        <f t="shared" si="17"/>
        <v>0</v>
      </c>
      <c r="AE28" s="59">
        <f t="shared" si="17"/>
        <v>0</v>
      </c>
      <c r="AF28" s="59">
        <f t="shared" si="17"/>
        <v>0</v>
      </c>
      <c r="AG28" s="59">
        <f t="shared" si="17"/>
        <v>0</v>
      </c>
      <c r="AH28" s="59">
        <f t="shared" si="17"/>
        <v>0</v>
      </c>
      <c r="AI28" s="59">
        <f t="shared" si="17"/>
        <v>0</v>
      </c>
      <c r="AJ28" s="59">
        <f t="shared" si="17"/>
        <v>0</v>
      </c>
      <c r="AK28" s="59">
        <f t="shared" si="17"/>
        <v>0</v>
      </c>
      <c r="AL28" s="59">
        <f t="shared" si="17"/>
        <v>0</v>
      </c>
      <c r="AM28" s="52"/>
      <c r="AO28" s="168"/>
    </row>
    <row r="29" spans="1:41" ht="15.75" customHeight="1" x14ac:dyDescent="0.3">
      <c r="E29" s="141"/>
      <c r="F29" s="141"/>
      <c r="G29" s="141"/>
      <c r="H29" s="141"/>
      <c r="I29" s="141"/>
      <c r="J29" s="141"/>
      <c r="K29" s="141"/>
      <c r="L29" s="141"/>
      <c r="M29" s="141"/>
      <c r="N29" s="141"/>
      <c r="O29" s="141"/>
      <c r="P29" s="141"/>
      <c r="Q29" s="141"/>
      <c r="R29" s="141"/>
      <c r="S29" s="141"/>
      <c r="T29" s="353"/>
      <c r="U29" s="353"/>
      <c r="V29" s="353"/>
      <c r="W29" s="353"/>
      <c r="X29" s="353"/>
      <c r="Y29" s="128"/>
      <c r="Z29" s="61" t="s">
        <v>60</v>
      </c>
      <c r="AA29" s="59"/>
      <c r="AB29" s="59"/>
      <c r="AC29" s="59"/>
      <c r="AD29" s="59"/>
      <c r="AE29" s="59"/>
      <c r="AF29" s="59"/>
      <c r="AG29" s="59"/>
      <c r="AH29" s="59"/>
      <c r="AI29" s="59"/>
      <c r="AJ29" s="59"/>
      <c r="AK29" s="59"/>
      <c r="AL29" s="59"/>
      <c r="AM29" s="52"/>
      <c r="AO29" s="168" t="e">
        <f t="shared" si="1"/>
        <v>#DIV/0!</v>
      </c>
    </row>
    <row r="30" spans="1:41" ht="15.75" customHeight="1" x14ac:dyDescent="0.3">
      <c r="A30" s="356" t="s">
        <v>162</v>
      </c>
      <c r="B30" s="356"/>
      <c r="C30" s="356"/>
      <c r="D30" s="356"/>
      <c r="E30" s="356"/>
      <c r="F30" s="356"/>
      <c r="G30" s="356"/>
      <c r="H30" s="356"/>
      <c r="I30" s="356"/>
      <c r="J30" s="356"/>
      <c r="K30" s="356"/>
      <c r="L30" s="356"/>
      <c r="M30" s="356"/>
      <c r="N30" s="356"/>
      <c r="O30" s="356"/>
      <c r="P30" s="356"/>
      <c r="Q30" s="356"/>
      <c r="R30" s="356"/>
      <c r="S30" s="356"/>
      <c r="T30" s="356"/>
      <c r="U30" s="356"/>
      <c r="V30" s="356"/>
      <c r="W30" s="356"/>
      <c r="X30" s="356"/>
      <c r="Y30" s="164"/>
      <c r="Z30" s="51" t="str">
        <f>G44</f>
        <v>General Liability</v>
      </c>
      <c r="AA30" s="59">
        <f>IF(AA$7&gt;0,$T44/$T$7,0)</f>
        <v>0</v>
      </c>
      <c r="AB30" s="59">
        <f t="shared" ref="AB30:AL30" si="18">IF(AB$7&gt;0,$T44/$T$7,0)</f>
        <v>0</v>
      </c>
      <c r="AC30" s="59">
        <f t="shared" si="18"/>
        <v>0</v>
      </c>
      <c r="AD30" s="59">
        <f t="shared" si="18"/>
        <v>0</v>
      </c>
      <c r="AE30" s="59">
        <f t="shared" si="18"/>
        <v>0</v>
      </c>
      <c r="AF30" s="59">
        <f t="shared" si="18"/>
        <v>0</v>
      </c>
      <c r="AG30" s="59">
        <f t="shared" si="18"/>
        <v>0</v>
      </c>
      <c r="AH30" s="59">
        <f t="shared" si="18"/>
        <v>0</v>
      </c>
      <c r="AI30" s="59">
        <f t="shared" si="18"/>
        <v>0</v>
      </c>
      <c r="AJ30" s="59">
        <f t="shared" si="18"/>
        <v>0</v>
      </c>
      <c r="AK30" s="59">
        <f t="shared" si="18"/>
        <v>0</v>
      </c>
      <c r="AL30" s="59">
        <f t="shared" si="18"/>
        <v>0</v>
      </c>
      <c r="AM30" s="52">
        <f t="shared" si="9"/>
        <v>0</v>
      </c>
      <c r="AO30" s="168" t="e">
        <f t="shared" si="1"/>
        <v>#DIV/0!</v>
      </c>
    </row>
    <row r="31" spans="1:41" ht="15.75" customHeight="1" thickBot="1" x14ac:dyDescent="0.35">
      <c r="A31" s="357"/>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164"/>
      <c r="Z31" s="51" t="str">
        <f>G45</f>
        <v>Commercial Auto</v>
      </c>
      <c r="AA31" s="59">
        <f t="shared" ref="AA31:AL32" si="19">IF(AA$7&gt;0,$T45/$T$7,0)</f>
        <v>0</v>
      </c>
      <c r="AB31" s="59">
        <f t="shared" si="19"/>
        <v>0</v>
      </c>
      <c r="AC31" s="59">
        <f t="shared" si="19"/>
        <v>0</v>
      </c>
      <c r="AD31" s="59">
        <f t="shared" si="19"/>
        <v>0</v>
      </c>
      <c r="AE31" s="59">
        <f t="shared" si="19"/>
        <v>0</v>
      </c>
      <c r="AF31" s="59">
        <f t="shared" si="19"/>
        <v>0</v>
      </c>
      <c r="AG31" s="59">
        <f t="shared" si="19"/>
        <v>0</v>
      </c>
      <c r="AH31" s="59">
        <f t="shared" si="19"/>
        <v>0</v>
      </c>
      <c r="AI31" s="59">
        <f t="shared" si="19"/>
        <v>0</v>
      </c>
      <c r="AJ31" s="59">
        <f t="shared" si="19"/>
        <v>0</v>
      </c>
      <c r="AK31" s="59">
        <f t="shared" si="19"/>
        <v>0</v>
      </c>
      <c r="AL31" s="59">
        <f t="shared" si="19"/>
        <v>0</v>
      </c>
      <c r="AM31" s="52">
        <f t="shared" si="9"/>
        <v>0</v>
      </c>
      <c r="AO31" s="168" t="e">
        <f t="shared" si="1"/>
        <v>#DIV/0!</v>
      </c>
    </row>
    <row r="32" spans="1:41" ht="16.5" customHeight="1" x14ac:dyDescent="0.3">
      <c r="A32" s="410" t="s">
        <v>163</v>
      </c>
      <c r="B32" s="137"/>
      <c r="C32" s="137"/>
      <c r="D32" s="137"/>
      <c r="E32" s="407" t="s">
        <v>55</v>
      </c>
      <c r="F32" s="407"/>
      <c r="G32" s="407"/>
      <c r="H32" s="407"/>
      <c r="I32" s="407"/>
      <c r="J32" s="407"/>
      <c r="K32" s="407"/>
      <c r="L32" s="407"/>
      <c r="M32" s="407"/>
      <c r="N32" s="407"/>
      <c r="O32" s="407"/>
      <c r="P32" s="407"/>
      <c r="Q32" s="407"/>
      <c r="R32" s="407"/>
      <c r="S32" s="407"/>
      <c r="T32" s="408"/>
      <c r="U32" s="408"/>
      <c r="V32" s="408"/>
      <c r="W32" s="408"/>
      <c r="X32" s="409"/>
      <c r="Y32" s="113"/>
      <c r="Z32" s="51" t="str">
        <f>G46</f>
        <v>Commercial Property</v>
      </c>
      <c r="AA32" s="59">
        <f t="shared" si="19"/>
        <v>0</v>
      </c>
      <c r="AB32" s="59">
        <f t="shared" si="19"/>
        <v>0</v>
      </c>
      <c r="AC32" s="59">
        <f t="shared" si="19"/>
        <v>0</v>
      </c>
      <c r="AD32" s="59">
        <f t="shared" si="19"/>
        <v>0</v>
      </c>
      <c r="AE32" s="59">
        <f t="shared" si="19"/>
        <v>0</v>
      </c>
      <c r="AF32" s="59">
        <f t="shared" si="19"/>
        <v>0</v>
      </c>
      <c r="AG32" s="59">
        <f t="shared" si="19"/>
        <v>0</v>
      </c>
      <c r="AH32" s="59">
        <f t="shared" si="19"/>
        <v>0</v>
      </c>
      <c r="AI32" s="59">
        <f t="shared" si="19"/>
        <v>0</v>
      </c>
      <c r="AJ32" s="59">
        <f t="shared" si="19"/>
        <v>0</v>
      </c>
      <c r="AK32" s="59">
        <f t="shared" si="19"/>
        <v>0</v>
      </c>
      <c r="AL32" s="59">
        <f t="shared" si="19"/>
        <v>0</v>
      </c>
      <c r="AM32" s="52">
        <f t="shared" si="9"/>
        <v>0</v>
      </c>
      <c r="AO32" s="168" t="e">
        <f t="shared" si="1"/>
        <v>#DIV/0!</v>
      </c>
    </row>
    <row r="33" spans="1:56" ht="15.75" customHeight="1" x14ac:dyDescent="0.3">
      <c r="A33" s="411"/>
      <c r="B33" s="44"/>
      <c r="C33" s="44"/>
      <c r="D33" s="44"/>
      <c r="E33" s="44"/>
      <c r="F33" s="44"/>
      <c r="G33" s="372" t="s">
        <v>33</v>
      </c>
      <c r="H33" s="372"/>
      <c r="I33" s="372"/>
      <c r="J33" s="372"/>
      <c r="K33" s="372"/>
      <c r="L33" s="372"/>
      <c r="M33" s="372"/>
      <c r="N33" s="372"/>
      <c r="O33" s="372"/>
      <c r="P33" s="372"/>
      <c r="Q33" s="372"/>
      <c r="R33" s="372"/>
      <c r="S33" s="372"/>
      <c r="T33" s="373"/>
      <c r="U33" s="373"/>
      <c r="V33" s="373"/>
      <c r="W33" s="373"/>
      <c r="X33" s="374"/>
      <c r="Y33" s="195"/>
      <c r="Z33" s="51" t="str">
        <f>G47</f>
        <v xml:space="preserve">Income Stabilization </v>
      </c>
      <c r="AA33" s="59">
        <f t="shared" ref="AA33:AL33" si="20">IF(AA$7&gt;0,$T47/$T$7,0)</f>
        <v>0</v>
      </c>
      <c r="AB33" s="59">
        <f t="shared" si="20"/>
        <v>0</v>
      </c>
      <c r="AC33" s="59">
        <f t="shared" si="20"/>
        <v>0</v>
      </c>
      <c r="AD33" s="59">
        <f t="shared" si="20"/>
        <v>0</v>
      </c>
      <c r="AE33" s="59">
        <f t="shared" si="20"/>
        <v>0</v>
      </c>
      <c r="AF33" s="59">
        <f t="shared" si="20"/>
        <v>0</v>
      </c>
      <c r="AG33" s="59">
        <f t="shared" si="20"/>
        <v>0</v>
      </c>
      <c r="AH33" s="59">
        <f t="shared" si="20"/>
        <v>0</v>
      </c>
      <c r="AI33" s="59">
        <f t="shared" si="20"/>
        <v>0</v>
      </c>
      <c r="AJ33" s="59">
        <f t="shared" si="20"/>
        <v>0</v>
      </c>
      <c r="AK33" s="59">
        <f t="shared" si="20"/>
        <v>0</v>
      </c>
      <c r="AL33" s="59">
        <f t="shared" si="20"/>
        <v>0</v>
      </c>
      <c r="AM33" s="52">
        <f t="shared" si="9"/>
        <v>0</v>
      </c>
      <c r="AO33" s="168" t="e">
        <f t="shared" si="1"/>
        <v>#DIV/0!</v>
      </c>
      <c r="AS33" s="115">
        <f>'Weather - Seasonal Adjustments'!D10</f>
        <v>0</v>
      </c>
      <c r="AT33" s="115">
        <f>'Weather - Seasonal Adjustments'!D11</f>
        <v>31</v>
      </c>
      <c r="AU33" s="115">
        <f>'Weather - Seasonal Adjustments'!D12</f>
        <v>62</v>
      </c>
      <c r="AV33" s="115">
        <f>'Weather - Seasonal Adjustments'!D13</f>
        <v>93</v>
      </c>
      <c r="AW33" s="115">
        <f>'Weather - Seasonal Adjustments'!D14</f>
        <v>123</v>
      </c>
      <c r="AX33" s="115">
        <f>'Weather - Seasonal Adjustments'!D15</f>
        <v>154</v>
      </c>
      <c r="AY33" s="115">
        <f>'Weather - Seasonal Adjustments'!D16</f>
        <v>184</v>
      </c>
      <c r="AZ33" s="115">
        <f>'Weather - Seasonal Adjustments'!D17</f>
        <v>215</v>
      </c>
      <c r="BA33" s="115">
        <f>'Weather - Seasonal Adjustments'!D18</f>
        <v>246</v>
      </c>
      <c r="BB33" s="115">
        <f>'Weather - Seasonal Adjustments'!D19</f>
        <v>276</v>
      </c>
      <c r="BC33" s="115">
        <f>'Weather - Seasonal Adjustments'!D20</f>
        <v>307</v>
      </c>
      <c r="BD33" s="115">
        <f>'Weather - Seasonal Adjustments'!D21</f>
        <v>337</v>
      </c>
    </row>
    <row r="34" spans="1:56" ht="15.75" customHeight="1" x14ac:dyDescent="0.3">
      <c r="A34" s="411"/>
      <c r="B34" s="44"/>
      <c r="C34" s="44"/>
      <c r="D34" s="44"/>
      <c r="E34" s="44"/>
      <c r="F34" s="44"/>
      <c r="G34" s="372" t="s">
        <v>164</v>
      </c>
      <c r="H34" s="372"/>
      <c r="I34" s="372"/>
      <c r="J34" s="372"/>
      <c r="K34" s="372"/>
      <c r="L34" s="372"/>
      <c r="M34" s="372"/>
      <c r="N34" s="372"/>
      <c r="O34" s="372"/>
      <c r="P34" s="372"/>
      <c r="Q34" s="372"/>
      <c r="R34" s="372"/>
      <c r="S34" s="372"/>
      <c r="T34" s="373"/>
      <c r="U34" s="373"/>
      <c r="V34" s="373"/>
      <c r="W34" s="373"/>
      <c r="X34" s="374"/>
      <c r="Y34" s="195"/>
      <c r="Z34" s="51" t="str">
        <f t="shared" ref="Z34:Z36" si="21">G48</f>
        <v>Health Insurance</v>
      </c>
      <c r="AA34" s="59">
        <f t="shared" ref="AA34:AL34" si="22">IF(AA$7&gt;0,$T48/$T$7,0)</f>
        <v>0</v>
      </c>
      <c r="AB34" s="59">
        <f t="shared" si="22"/>
        <v>0</v>
      </c>
      <c r="AC34" s="59">
        <f t="shared" si="22"/>
        <v>0</v>
      </c>
      <c r="AD34" s="59">
        <f t="shared" si="22"/>
        <v>0</v>
      </c>
      <c r="AE34" s="59">
        <f t="shared" si="22"/>
        <v>0</v>
      </c>
      <c r="AF34" s="59">
        <f t="shared" si="22"/>
        <v>0</v>
      </c>
      <c r="AG34" s="59">
        <f t="shared" si="22"/>
        <v>0</v>
      </c>
      <c r="AH34" s="59">
        <f t="shared" si="22"/>
        <v>0</v>
      </c>
      <c r="AI34" s="59">
        <f t="shared" si="22"/>
        <v>0</v>
      </c>
      <c r="AJ34" s="59">
        <f t="shared" si="22"/>
        <v>0</v>
      </c>
      <c r="AK34" s="59">
        <f t="shared" si="22"/>
        <v>0</v>
      </c>
      <c r="AL34" s="59">
        <f t="shared" si="22"/>
        <v>0</v>
      </c>
      <c r="AM34" s="52"/>
      <c r="AO34" s="168"/>
      <c r="AS34" s="115"/>
      <c r="AT34" s="115"/>
      <c r="AU34" s="115"/>
      <c r="AV34" s="115"/>
      <c r="AW34" s="115"/>
      <c r="AX34" s="115"/>
      <c r="AY34" s="115"/>
      <c r="AZ34" s="115"/>
      <c r="BA34" s="115"/>
      <c r="BB34" s="115"/>
      <c r="BC34" s="115"/>
      <c r="BD34" s="115"/>
    </row>
    <row r="35" spans="1:56" ht="15.75" customHeight="1" x14ac:dyDescent="0.3">
      <c r="A35" s="411"/>
      <c r="B35" s="44"/>
      <c r="C35" s="44"/>
      <c r="D35" s="44"/>
      <c r="E35" s="44"/>
      <c r="F35" s="44"/>
      <c r="G35" s="372" t="s">
        <v>35</v>
      </c>
      <c r="H35" s="372"/>
      <c r="I35" s="372"/>
      <c r="J35" s="372"/>
      <c r="K35" s="372"/>
      <c r="L35" s="372"/>
      <c r="M35" s="372"/>
      <c r="N35" s="372"/>
      <c r="O35" s="372"/>
      <c r="P35" s="372"/>
      <c r="Q35" s="372"/>
      <c r="R35" s="372"/>
      <c r="S35" s="372"/>
      <c r="T35" s="373"/>
      <c r="U35" s="373"/>
      <c r="V35" s="373"/>
      <c r="W35" s="373"/>
      <c r="X35" s="374"/>
      <c r="Y35" s="195"/>
      <c r="Z35" s="51" t="str">
        <f t="shared" si="21"/>
        <v>Other Insurance</v>
      </c>
      <c r="AA35" s="59">
        <f t="shared" ref="AA35:AL35" si="23">IF(AA$7&gt;0,$T49/$T$7,0)</f>
        <v>0</v>
      </c>
      <c r="AB35" s="59">
        <f t="shared" si="23"/>
        <v>0</v>
      </c>
      <c r="AC35" s="59">
        <f t="shared" si="23"/>
        <v>0</v>
      </c>
      <c r="AD35" s="59">
        <f t="shared" si="23"/>
        <v>0</v>
      </c>
      <c r="AE35" s="59">
        <f t="shared" si="23"/>
        <v>0</v>
      </c>
      <c r="AF35" s="59">
        <f t="shared" si="23"/>
        <v>0</v>
      </c>
      <c r="AG35" s="59">
        <f t="shared" si="23"/>
        <v>0</v>
      </c>
      <c r="AH35" s="59">
        <f t="shared" si="23"/>
        <v>0</v>
      </c>
      <c r="AI35" s="59">
        <f t="shared" si="23"/>
        <v>0</v>
      </c>
      <c r="AJ35" s="59">
        <f t="shared" si="23"/>
        <v>0</v>
      </c>
      <c r="AK35" s="59">
        <f t="shared" si="23"/>
        <v>0</v>
      </c>
      <c r="AL35" s="59">
        <f t="shared" si="23"/>
        <v>0</v>
      </c>
      <c r="AM35" s="52"/>
      <c r="AO35" s="168"/>
      <c r="AS35" s="115"/>
      <c r="AT35" s="115"/>
      <c r="AU35" s="115"/>
      <c r="AV35" s="115"/>
      <c r="AW35" s="115"/>
      <c r="AX35" s="115"/>
      <c r="AY35" s="115"/>
      <c r="AZ35" s="115"/>
      <c r="BA35" s="115"/>
      <c r="BB35" s="115"/>
      <c r="BC35" s="115"/>
      <c r="BD35" s="115"/>
    </row>
    <row r="36" spans="1:56" ht="15.75" customHeight="1" x14ac:dyDescent="0.3">
      <c r="A36" s="411"/>
      <c r="B36" s="44"/>
      <c r="C36" s="44"/>
      <c r="D36" s="44"/>
      <c r="E36" s="44"/>
      <c r="F36" s="44"/>
      <c r="G36" s="372" t="s">
        <v>56</v>
      </c>
      <c r="H36" s="372"/>
      <c r="I36" s="372"/>
      <c r="J36" s="372"/>
      <c r="K36" s="372"/>
      <c r="L36" s="372"/>
      <c r="M36" s="372"/>
      <c r="N36" s="372"/>
      <c r="O36" s="372"/>
      <c r="P36" s="372"/>
      <c r="Q36" s="372"/>
      <c r="R36" s="372"/>
      <c r="S36" s="372"/>
      <c r="T36" s="373"/>
      <c r="U36" s="373"/>
      <c r="V36" s="373"/>
      <c r="W36" s="373"/>
      <c r="X36" s="374"/>
      <c r="Y36" s="195"/>
      <c r="Z36" s="51" t="str">
        <f t="shared" si="21"/>
        <v>Other Insurance</v>
      </c>
      <c r="AA36" s="59">
        <f t="shared" ref="AA36:AL36" si="24">IF(AA$7&gt;0,$T50/$T$7,0)</f>
        <v>0</v>
      </c>
      <c r="AB36" s="59">
        <f t="shared" si="24"/>
        <v>0</v>
      </c>
      <c r="AC36" s="59">
        <f t="shared" si="24"/>
        <v>0</v>
      </c>
      <c r="AD36" s="59">
        <f t="shared" si="24"/>
        <v>0</v>
      </c>
      <c r="AE36" s="59">
        <f t="shared" si="24"/>
        <v>0</v>
      </c>
      <c r="AF36" s="59">
        <f t="shared" si="24"/>
        <v>0</v>
      </c>
      <c r="AG36" s="59">
        <f t="shared" si="24"/>
        <v>0</v>
      </c>
      <c r="AH36" s="59">
        <f t="shared" si="24"/>
        <v>0</v>
      </c>
      <c r="AI36" s="59">
        <f t="shared" si="24"/>
        <v>0</v>
      </c>
      <c r="AJ36" s="59">
        <f t="shared" si="24"/>
        <v>0</v>
      </c>
      <c r="AK36" s="59">
        <f t="shared" si="24"/>
        <v>0</v>
      </c>
      <c r="AL36" s="59">
        <f t="shared" si="24"/>
        <v>0</v>
      </c>
      <c r="AM36" s="52"/>
      <c r="AO36" s="168"/>
      <c r="AS36" s="115"/>
      <c r="AT36" s="115"/>
      <c r="AU36" s="115"/>
      <c r="AV36" s="115"/>
      <c r="AW36" s="115"/>
      <c r="AX36" s="115"/>
      <c r="AY36" s="115"/>
      <c r="AZ36" s="115"/>
      <c r="BA36" s="115"/>
      <c r="BB36" s="115"/>
      <c r="BC36" s="115"/>
      <c r="BD36" s="115"/>
    </row>
    <row r="37" spans="1:56" ht="15.75" customHeight="1" x14ac:dyDescent="0.3">
      <c r="A37" s="411"/>
      <c r="B37" s="44"/>
      <c r="C37" s="44"/>
      <c r="D37" s="44"/>
      <c r="E37" s="44"/>
      <c r="F37" s="44"/>
      <c r="G37" s="372" t="s">
        <v>165</v>
      </c>
      <c r="H37" s="372"/>
      <c r="I37" s="372"/>
      <c r="J37" s="372"/>
      <c r="K37" s="372"/>
      <c r="L37" s="372"/>
      <c r="M37" s="372"/>
      <c r="N37" s="372"/>
      <c r="O37" s="372"/>
      <c r="P37" s="372"/>
      <c r="Q37" s="372"/>
      <c r="R37" s="372"/>
      <c r="S37" s="372"/>
      <c r="T37" s="373"/>
      <c r="U37" s="373"/>
      <c r="V37" s="373"/>
      <c r="W37" s="373"/>
      <c r="X37" s="374"/>
      <c r="Y37" s="195"/>
      <c r="Z37" s="61" t="s">
        <v>59</v>
      </c>
      <c r="AA37" s="48"/>
      <c r="AB37" s="48"/>
      <c r="AC37" s="48"/>
      <c r="AD37" s="48"/>
      <c r="AE37" s="48"/>
      <c r="AF37" s="48"/>
      <c r="AG37" s="48"/>
      <c r="AH37" s="48"/>
      <c r="AI37" s="48"/>
      <c r="AJ37" s="48"/>
      <c r="AK37" s="48"/>
      <c r="AL37" s="48"/>
      <c r="AM37" s="52"/>
      <c r="AO37" s="168" t="e">
        <f t="shared" si="1"/>
        <v>#DIV/0!</v>
      </c>
      <c r="AS37" s="22">
        <f>'Weather - Seasonal Adjustments'!E10-'Weather - Seasonal Adjustments'!F10</f>
        <v>0</v>
      </c>
      <c r="AT37" s="22">
        <f>'Weather - Seasonal Adjustments'!E11-'Weather - Seasonal Adjustments'!F11</f>
        <v>0</v>
      </c>
      <c r="AU37" s="22">
        <f>'Weather - Seasonal Adjustments'!E12-'Weather - Seasonal Adjustments'!F12</f>
        <v>0</v>
      </c>
      <c r="AV37" s="22">
        <f>'Weather - Seasonal Adjustments'!E13-'Weather - Seasonal Adjustments'!F13</f>
        <v>0</v>
      </c>
      <c r="AW37" s="22">
        <f>'Weather - Seasonal Adjustments'!E14-'Weather - Seasonal Adjustments'!F14</f>
        <v>0</v>
      </c>
      <c r="AX37" s="22">
        <f>'Weather - Seasonal Adjustments'!E15-'Weather - Seasonal Adjustments'!F15</f>
        <v>0</v>
      </c>
      <c r="AY37" s="22">
        <f>'Weather - Seasonal Adjustments'!E16-'Weather - Seasonal Adjustments'!F16</f>
        <v>0</v>
      </c>
      <c r="AZ37" s="22">
        <f>'Weather - Seasonal Adjustments'!E17-'Weather - Seasonal Adjustments'!F17</f>
        <v>0</v>
      </c>
      <c r="BA37" s="22">
        <f>'Weather - Seasonal Adjustments'!E18-'Weather - Seasonal Adjustments'!F18</f>
        <v>0</v>
      </c>
      <c r="BB37" s="22">
        <f>'Weather - Seasonal Adjustments'!E19-'Weather - Seasonal Adjustments'!F19</f>
        <v>0</v>
      </c>
      <c r="BC37" s="22">
        <f>'Weather - Seasonal Adjustments'!E20-'Weather - Seasonal Adjustments'!F20</f>
        <v>0</v>
      </c>
      <c r="BD37" s="22">
        <f>'Weather - Seasonal Adjustments'!E21-'Weather - Seasonal Adjustments'!F21</f>
        <v>0</v>
      </c>
    </row>
    <row r="38" spans="1:56" ht="16.5" customHeight="1" x14ac:dyDescent="0.3">
      <c r="A38" s="411"/>
      <c r="B38" s="44"/>
      <c r="C38" s="44"/>
      <c r="D38" s="44"/>
      <c r="E38" s="44"/>
      <c r="F38" s="44"/>
      <c r="G38" s="372" t="s">
        <v>166</v>
      </c>
      <c r="H38" s="372"/>
      <c r="I38" s="372"/>
      <c r="J38" s="372"/>
      <c r="K38" s="372"/>
      <c r="L38" s="372"/>
      <c r="M38" s="372"/>
      <c r="N38" s="372"/>
      <c r="O38" s="372"/>
      <c r="P38" s="372"/>
      <c r="Q38" s="372"/>
      <c r="R38" s="372"/>
      <c r="S38" s="372"/>
      <c r="T38" s="373"/>
      <c r="U38" s="373"/>
      <c r="V38" s="373"/>
      <c r="W38" s="373"/>
      <c r="X38" s="374"/>
      <c r="Y38" s="195"/>
      <c r="Z38" s="51" t="str">
        <f>G52</f>
        <v>Management</v>
      </c>
      <c r="AA38" s="59">
        <f t="shared" ref="AA38:AL38" si="25">IF(AA$7&gt;0,$T52/$T$7,0)</f>
        <v>0</v>
      </c>
      <c r="AB38" s="59">
        <f t="shared" si="25"/>
        <v>0</v>
      </c>
      <c r="AC38" s="59">
        <f t="shared" si="25"/>
        <v>0</v>
      </c>
      <c r="AD38" s="59">
        <f t="shared" si="25"/>
        <v>0</v>
      </c>
      <c r="AE38" s="59">
        <f t="shared" si="25"/>
        <v>0</v>
      </c>
      <c r="AF38" s="59">
        <f t="shared" si="25"/>
        <v>0</v>
      </c>
      <c r="AG38" s="59">
        <f t="shared" si="25"/>
        <v>0</v>
      </c>
      <c r="AH38" s="59">
        <f t="shared" si="25"/>
        <v>0</v>
      </c>
      <c r="AI38" s="59">
        <f t="shared" si="25"/>
        <v>0</v>
      </c>
      <c r="AJ38" s="59">
        <f t="shared" si="25"/>
        <v>0</v>
      </c>
      <c r="AK38" s="59">
        <f t="shared" si="25"/>
        <v>0</v>
      </c>
      <c r="AL38" s="59">
        <f t="shared" si="25"/>
        <v>0</v>
      </c>
      <c r="AM38" s="52">
        <f t="shared" si="9"/>
        <v>0</v>
      </c>
      <c r="AO38" s="168" t="e">
        <f t="shared" si="1"/>
        <v>#DIV/0!</v>
      </c>
      <c r="AS38" s="22">
        <f>AS37*('Weather - Seasonal Adjustments'!$B28+0.5)</f>
        <v>0</v>
      </c>
      <c r="AT38" s="22">
        <f>AT37*('Weather - Seasonal Adjustments'!$B28+0.5)</f>
        <v>0</v>
      </c>
      <c r="AU38" s="22">
        <f>AU37*('Weather - Seasonal Adjustments'!$B28+0.5)</f>
        <v>0</v>
      </c>
      <c r="AV38" s="22">
        <f>AV37*('Weather - Seasonal Adjustments'!$B28+0.5)</f>
        <v>0</v>
      </c>
      <c r="AW38" s="22">
        <f>AW37*('Weather - Seasonal Adjustments'!$B28+0.5)</f>
        <v>0</v>
      </c>
      <c r="AX38" s="22">
        <f>AX37*('Weather - Seasonal Adjustments'!$B28+0.5)</f>
        <v>0</v>
      </c>
      <c r="AY38" s="22">
        <f>AY37*('Weather - Seasonal Adjustments'!$B28+0.5)</f>
        <v>0</v>
      </c>
      <c r="AZ38" s="22">
        <f>AZ37*('Weather - Seasonal Adjustments'!$B28+0.5)</f>
        <v>0</v>
      </c>
      <c r="BA38" s="22">
        <f>BA37*('Weather - Seasonal Adjustments'!$B28+0.5)</f>
        <v>0</v>
      </c>
      <c r="BB38" s="22">
        <f>BB37*('Weather - Seasonal Adjustments'!$B28+0.5)</f>
        <v>0</v>
      </c>
      <c r="BC38" s="22">
        <f>BC37*('Weather - Seasonal Adjustments'!$B28+0.5)</f>
        <v>0</v>
      </c>
      <c r="BD38" s="22">
        <f>BD37*('Weather - Seasonal Adjustments'!$B28+0.5)</f>
        <v>0</v>
      </c>
    </row>
    <row r="39" spans="1:56" ht="15.75" customHeight="1" x14ac:dyDescent="0.3">
      <c r="A39" s="411"/>
      <c r="B39" s="44"/>
      <c r="C39" s="44"/>
      <c r="D39" s="44"/>
      <c r="E39" s="44"/>
      <c r="F39" s="44"/>
      <c r="G39" s="372" t="s">
        <v>57</v>
      </c>
      <c r="H39" s="372"/>
      <c r="I39" s="372"/>
      <c r="J39" s="372"/>
      <c r="K39" s="372"/>
      <c r="L39" s="372"/>
      <c r="M39" s="372"/>
      <c r="N39" s="372"/>
      <c r="O39" s="372"/>
      <c r="P39" s="372"/>
      <c r="Q39" s="372"/>
      <c r="R39" s="372"/>
      <c r="S39" s="372"/>
      <c r="T39" s="373"/>
      <c r="U39" s="373"/>
      <c r="V39" s="373"/>
      <c r="W39" s="373"/>
      <c r="X39" s="374"/>
      <c r="Y39" s="195"/>
      <c r="Z39" s="51" t="str">
        <f t="shared" ref="Z39:Z40" si="26">G53</f>
        <v>Owner</v>
      </c>
      <c r="AA39" s="59">
        <f t="shared" ref="AA39:AL39" si="27">IF(AA$7&gt;0,$T53/$T$7,0)</f>
        <v>0</v>
      </c>
      <c r="AB39" s="59">
        <f t="shared" si="27"/>
        <v>0</v>
      </c>
      <c r="AC39" s="59">
        <f t="shared" si="27"/>
        <v>0</v>
      </c>
      <c r="AD39" s="59">
        <f t="shared" si="27"/>
        <v>0</v>
      </c>
      <c r="AE39" s="59">
        <f t="shared" si="27"/>
        <v>0</v>
      </c>
      <c r="AF39" s="59">
        <f t="shared" si="27"/>
        <v>0</v>
      </c>
      <c r="AG39" s="59">
        <f t="shared" si="27"/>
        <v>0</v>
      </c>
      <c r="AH39" s="59">
        <f t="shared" si="27"/>
        <v>0</v>
      </c>
      <c r="AI39" s="59">
        <f t="shared" si="27"/>
        <v>0</v>
      </c>
      <c r="AJ39" s="59">
        <f t="shared" si="27"/>
        <v>0</v>
      </c>
      <c r="AK39" s="59">
        <f t="shared" si="27"/>
        <v>0</v>
      </c>
      <c r="AL39" s="59">
        <f t="shared" si="27"/>
        <v>0</v>
      </c>
      <c r="AM39" s="52">
        <f t="shared" si="9"/>
        <v>0</v>
      </c>
      <c r="AO39" s="168" t="e">
        <f t="shared" si="1"/>
        <v>#DIV/0!</v>
      </c>
    </row>
    <row r="40" spans="1:56" ht="15.75" customHeight="1" x14ac:dyDescent="0.3">
      <c r="A40" s="411"/>
      <c r="B40" s="44"/>
      <c r="C40" s="44"/>
      <c r="D40" s="44"/>
      <c r="E40" s="44"/>
      <c r="F40" s="44"/>
      <c r="G40" s="372" t="s">
        <v>57</v>
      </c>
      <c r="H40" s="372"/>
      <c r="I40" s="372"/>
      <c r="J40" s="372"/>
      <c r="K40" s="372"/>
      <c r="L40" s="372"/>
      <c r="M40" s="372"/>
      <c r="N40" s="372"/>
      <c r="O40" s="372"/>
      <c r="P40" s="372"/>
      <c r="Q40" s="372"/>
      <c r="R40" s="372"/>
      <c r="S40" s="372"/>
      <c r="T40" s="373"/>
      <c r="U40" s="373"/>
      <c r="V40" s="373"/>
      <c r="W40" s="373"/>
      <c r="X40" s="374"/>
      <c r="Y40" s="195"/>
      <c r="Z40" s="51" t="str">
        <f t="shared" si="26"/>
        <v>Staff (only if paid a set salary)</v>
      </c>
      <c r="AA40" s="59">
        <f t="shared" ref="AA40:AL40" si="28">IF(AA$7&gt;0,$T54/$T$7,0)</f>
        <v>0</v>
      </c>
      <c r="AB40" s="59">
        <f t="shared" si="28"/>
        <v>0</v>
      </c>
      <c r="AC40" s="59">
        <f t="shared" si="28"/>
        <v>0</v>
      </c>
      <c r="AD40" s="59">
        <f t="shared" si="28"/>
        <v>0</v>
      </c>
      <c r="AE40" s="59">
        <f t="shared" si="28"/>
        <v>0</v>
      </c>
      <c r="AF40" s="59">
        <f t="shared" si="28"/>
        <v>0</v>
      </c>
      <c r="AG40" s="59">
        <f t="shared" si="28"/>
        <v>0</v>
      </c>
      <c r="AH40" s="59">
        <f t="shared" si="28"/>
        <v>0</v>
      </c>
      <c r="AI40" s="59">
        <f t="shared" si="28"/>
        <v>0</v>
      </c>
      <c r="AJ40" s="59">
        <f t="shared" si="28"/>
        <v>0</v>
      </c>
      <c r="AK40" s="59">
        <f t="shared" si="28"/>
        <v>0</v>
      </c>
      <c r="AL40" s="59">
        <f t="shared" si="28"/>
        <v>0</v>
      </c>
      <c r="AM40" s="52">
        <f t="shared" si="9"/>
        <v>0</v>
      </c>
      <c r="AO40" s="168" t="e">
        <f t="shared" si="1"/>
        <v>#DIV/0!</v>
      </c>
    </row>
    <row r="41" spans="1:56" ht="15.75" customHeight="1" x14ac:dyDescent="0.3">
      <c r="A41" s="411"/>
      <c r="B41" s="44"/>
      <c r="C41" s="44"/>
      <c r="D41" s="44"/>
      <c r="E41" s="44"/>
      <c r="F41" s="44"/>
      <c r="G41" s="372" t="s">
        <v>57</v>
      </c>
      <c r="H41" s="372"/>
      <c r="I41" s="372"/>
      <c r="J41" s="372"/>
      <c r="K41" s="372"/>
      <c r="L41" s="372"/>
      <c r="M41" s="372"/>
      <c r="N41" s="372"/>
      <c r="O41" s="372"/>
      <c r="P41" s="372"/>
      <c r="Q41" s="372"/>
      <c r="R41" s="372"/>
      <c r="S41" s="372"/>
      <c r="T41" s="373"/>
      <c r="U41" s="373"/>
      <c r="V41" s="373"/>
      <c r="W41" s="373"/>
      <c r="X41" s="374"/>
      <c r="Y41" s="195"/>
      <c r="Z41" s="51" t="str">
        <f>G86</f>
        <v xml:space="preserve">Hourly Labor </v>
      </c>
      <c r="AA41" s="59">
        <f t="shared" ref="AA41:AL41" si="29">IF(AA$7&gt;0,AA$9*$T86,0)</f>
        <v>0</v>
      </c>
      <c r="AB41" s="59">
        <f t="shared" si="29"/>
        <v>0</v>
      </c>
      <c r="AC41" s="59">
        <f t="shared" si="29"/>
        <v>0</v>
      </c>
      <c r="AD41" s="59">
        <f t="shared" si="29"/>
        <v>0</v>
      </c>
      <c r="AE41" s="59">
        <f t="shared" si="29"/>
        <v>0</v>
      </c>
      <c r="AF41" s="59">
        <f t="shared" si="29"/>
        <v>0</v>
      </c>
      <c r="AG41" s="59">
        <f t="shared" si="29"/>
        <v>0</v>
      </c>
      <c r="AH41" s="59">
        <f t="shared" si="29"/>
        <v>0</v>
      </c>
      <c r="AI41" s="59">
        <f t="shared" si="29"/>
        <v>0</v>
      </c>
      <c r="AJ41" s="59">
        <f t="shared" si="29"/>
        <v>0</v>
      </c>
      <c r="AK41" s="59">
        <f t="shared" si="29"/>
        <v>0</v>
      </c>
      <c r="AL41" s="59">
        <f t="shared" si="29"/>
        <v>0</v>
      </c>
      <c r="AM41" s="52">
        <f t="shared" si="9"/>
        <v>0</v>
      </c>
      <c r="AO41" s="168" t="e">
        <f t="shared" si="1"/>
        <v>#DIV/0!</v>
      </c>
    </row>
    <row r="42" spans="1:56" ht="15.75" customHeight="1" thickBot="1" x14ac:dyDescent="0.35">
      <c r="A42" s="412"/>
      <c r="B42" s="138"/>
      <c r="C42" s="138"/>
      <c r="D42" s="138"/>
      <c r="E42" s="138"/>
      <c r="F42" s="138"/>
      <c r="G42" s="388" t="s">
        <v>57</v>
      </c>
      <c r="H42" s="388"/>
      <c r="I42" s="388"/>
      <c r="J42" s="388"/>
      <c r="K42" s="388"/>
      <c r="L42" s="388"/>
      <c r="M42" s="388"/>
      <c r="N42" s="388"/>
      <c r="O42" s="388"/>
      <c r="P42" s="388"/>
      <c r="Q42" s="388"/>
      <c r="R42" s="388"/>
      <c r="S42" s="388"/>
      <c r="T42" s="405"/>
      <c r="U42" s="405"/>
      <c r="V42" s="405"/>
      <c r="W42" s="405"/>
      <c r="X42" s="406"/>
      <c r="Y42" s="195"/>
      <c r="Z42" s="51" t="str">
        <f>G87</f>
        <v>Payroll Taxes Goal (as a percentage of Sales)</v>
      </c>
      <c r="AA42" s="59">
        <f t="shared" ref="AA42:AL42" si="30">IF(AA$7&gt;0,AA$9*$T87,0)</f>
        <v>0</v>
      </c>
      <c r="AB42" s="59">
        <f t="shared" si="30"/>
        <v>0</v>
      </c>
      <c r="AC42" s="59">
        <f t="shared" si="30"/>
        <v>0</v>
      </c>
      <c r="AD42" s="59">
        <f t="shared" si="30"/>
        <v>0</v>
      </c>
      <c r="AE42" s="59">
        <f t="shared" si="30"/>
        <v>0</v>
      </c>
      <c r="AF42" s="59">
        <f t="shared" si="30"/>
        <v>0</v>
      </c>
      <c r="AG42" s="59">
        <f t="shared" si="30"/>
        <v>0</v>
      </c>
      <c r="AH42" s="59">
        <f t="shared" si="30"/>
        <v>0</v>
      </c>
      <c r="AI42" s="59">
        <f t="shared" si="30"/>
        <v>0</v>
      </c>
      <c r="AJ42" s="59">
        <f t="shared" si="30"/>
        <v>0</v>
      </c>
      <c r="AK42" s="59">
        <f t="shared" si="30"/>
        <v>0</v>
      </c>
      <c r="AL42" s="59">
        <f t="shared" si="30"/>
        <v>0</v>
      </c>
      <c r="AM42" s="52">
        <f t="shared" si="9"/>
        <v>0</v>
      </c>
      <c r="AO42" s="168" t="e">
        <f t="shared" si="1"/>
        <v>#DIV/0!</v>
      </c>
    </row>
    <row r="43" spans="1:56" ht="15.75" customHeight="1" x14ac:dyDescent="0.3">
      <c r="A43" s="418" t="s">
        <v>60</v>
      </c>
      <c r="B43" s="137"/>
      <c r="C43" s="137"/>
      <c r="D43" s="137"/>
      <c r="E43" s="407" t="s">
        <v>60</v>
      </c>
      <c r="F43" s="407"/>
      <c r="G43" s="407"/>
      <c r="H43" s="407"/>
      <c r="I43" s="407"/>
      <c r="J43" s="407"/>
      <c r="K43" s="407"/>
      <c r="L43" s="407"/>
      <c r="M43" s="407"/>
      <c r="N43" s="407"/>
      <c r="O43" s="407"/>
      <c r="P43" s="407"/>
      <c r="Q43" s="407"/>
      <c r="R43" s="407"/>
      <c r="S43" s="407"/>
      <c r="T43" s="395"/>
      <c r="U43" s="395"/>
      <c r="V43" s="395"/>
      <c r="W43" s="395"/>
      <c r="X43" s="396"/>
      <c r="Y43" s="150"/>
      <c r="Z43" s="61" t="s">
        <v>64</v>
      </c>
      <c r="AA43" s="48"/>
      <c r="AB43" s="48"/>
      <c r="AC43" s="48"/>
      <c r="AD43" s="48"/>
      <c r="AE43" s="48"/>
      <c r="AF43" s="48"/>
      <c r="AG43" s="48"/>
      <c r="AH43" s="48"/>
      <c r="AI43" s="48"/>
      <c r="AJ43" s="48"/>
      <c r="AK43" s="48"/>
      <c r="AL43" s="48"/>
      <c r="AM43" s="52"/>
      <c r="AO43" s="168" t="e">
        <f>#REF!/AM$9</f>
        <v>#REF!</v>
      </c>
    </row>
    <row r="44" spans="1:56" ht="15.75" customHeight="1" x14ac:dyDescent="0.3">
      <c r="A44" s="419"/>
      <c r="B44" s="44"/>
      <c r="C44" s="44"/>
      <c r="D44" s="44"/>
      <c r="E44" s="44"/>
      <c r="F44" s="44"/>
      <c r="G44" s="372" t="s">
        <v>36</v>
      </c>
      <c r="H44" s="372"/>
      <c r="I44" s="372"/>
      <c r="J44" s="372"/>
      <c r="K44" s="372"/>
      <c r="L44" s="372"/>
      <c r="M44" s="372"/>
      <c r="N44" s="372"/>
      <c r="O44" s="372"/>
      <c r="P44" s="372"/>
      <c r="Q44" s="372"/>
      <c r="R44" s="372"/>
      <c r="S44" s="372"/>
      <c r="T44" s="373"/>
      <c r="U44" s="373"/>
      <c r="V44" s="373"/>
      <c r="W44" s="373"/>
      <c r="X44" s="374"/>
      <c r="Y44" s="195"/>
      <c r="Z44" s="51" t="str">
        <f>G56</f>
        <v>Legal</v>
      </c>
      <c r="AA44" s="59">
        <f>IF(AA$7&gt;0,$T56/$T$7,0)</f>
        <v>0</v>
      </c>
      <c r="AB44" s="59">
        <f>IF(AB$7&gt;0,$T56/$T$7,0)</f>
        <v>0</v>
      </c>
      <c r="AC44" s="59">
        <f t="shared" ref="AC44:AL44" si="31">IF(AC$7&gt;0,$T56/$T$7,0)</f>
        <v>0</v>
      </c>
      <c r="AD44" s="59">
        <f t="shared" si="31"/>
        <v>0</v>
      </c>
      <c r="AE44" s="59">
        <f t="shared" si="31"/>
        <v>0</v>
      </c>
      <c r="AF44" s="59">
        <f t="shared" si="31"/>
        <v>0</v>
      </c>
      <c r="AG44" s="59">
        <f t="shared" si="31"/>
        <v>0</v>
      </c>
      <c r="AH44" s="59">
        <f t="shared" si="31"/>
        <v>0</v>
      </c>
      <c r="AI44" s="59">
        <f t="shared" si="31"/>
        <v>0</v>
      </c>
      <c r="AJ44" s="59">
        <f t="shared" si="31"/>
        <v>0</v>
      </c>
      <c r="AK44" s="59">
        <f t="shared" si="31"/>
        <v>0</v>
      </c>
      <c r="AL44" s="59">
        <f t="shared" si="31"/>
        <v>0</v>
      </c>
      <c r="AM44" s="52">
        <f t="shared" si="9"/>
        <v>0</v>
      </c>
      <c r="AO44" s="168" t="e">
        <f>AM43/AM$9</f>
        <v>#DIV/0!</v>
      </c>
    </row>
    <row r="45" spans="1:56" ht="16.5" customHeight="1" x14ac:dyDescent="0.3">
      <c r="A45" s="419"/>
      <c r="B45" s="44"/>
      <c r="C45" s="44"/>
      <c r="D45" s="44"/>
      <c r="E45" s="44"/>
      <c r="F45" s="44"/>
      <c r="G45" s="372" t="s">
        <v>37</v>
      </c>
      <c r="H45" s="372"/>
      <c r="I45" s="372"/>
      <c r="J45" s="372"/>
      <c r="K45" s="372"/>
      <c r="L45" s="372"/>
      <c r="M45" s="372"/>
      <c r="N45" s="372"/>
      <c r="O45" s="372"/>
      <c r="P45" s="372"/>
      <c r="Q45" s="372"/>
      <c r="R45" s="372"/>
      <c r="S45" s="372"/>
      <c r="T45" s="373"/>
      <c r="U45" s="373"/>
      <c r="V45" s="373"/>
      <c r="W45" s="373"/>
      <c r="X45" s="374"/>
      <c r="Y45" s="195"/>
      <c r="Z45" s="51" t="str">
        <f t="shared" ref="Z45:Z48" si="32">G57</f>
        <v>Accounting</v>
      </c>
      <c r="AA45" s="59">
        <f t="shared" ref="AA45:AL48" si="33">IF(AA$7&gt;0,$T57/$T$7,0)</f>
        <v>0</v>
      </c>
      <c r="AB45" s="59">
        <f t="shared" si="33"/>
        <v>0</v>
      </c>
      <c r="AC45" s="59">
        <f t="shared" si="33"/>
        <v>0</v>
      </c>
      <c r="AD45" s="59">
        <f t="shared" si="33"/>
        <v>0</v>
      </c>
      <c r="AE45" s="59">
        <f t="shared" si="33"/>
        <v>0</v>
      </c>
      <c r="AF45" s="59">
        <f t="shared" si="33"/>
        <v>0</v>
      </c>
      <c r="AG45" s="59">
        <f t="shared" si="33"/>
        <v>0</v>
      </c>
      <c r="AH45" s="59">
        <f t="shared" si="33"/>
        <v>0</v>
      </c>
      <c r="AI45" s="59">
        <f t="shared" si="33"/>
        <v>0</v>
      </c>
      <c r="AJ45" s="59">
        <f t="shared" si="33"/>
        <v>0</v>
      </c>
      <c r="AK45" s="59">
        <f t="shared" si="33"/>
        <v>0</v>
      </c>
      <c r="AL45" s="59">
        <f t="shared" si="33"/>
        <v>0</v>
      </c>
      <c r="AM45" s="52">
        <f t="shared" si="9"/>
        <v>0</v>
      </c>
      <c r="AO45" s="168" t="e">
        <f>AM44/AM$9</f>
        <v>#DIV/0!</v>
      </c>
    </row>
    <row r="46" spans="1:56" ht="15.75" customHeight="1" x14ac:dyDescent="0.3">
      <c r="A46" s="419"/>
      <c r="B46" s="44"/>
      <c r="C46" s="44"/>
      <c r="D46" s="44"/>
      <c r="E46" s="44"/>
      <c r="F46" s="44"/>
      <c r="G46" s="372" t="s">
        <v>58</v>
      </c>
      <c r="H46" s="372"/>
      <c r="I46" s="372"/>
      <c r="J46" s="372"/>
      <c r="K46" s="372"/>
      <c r="L46" s="372"/>
      <c r="M46" s="372"/>
      <c r="N46" s="372"/>
      <c r="O46" s="372"/>
      <c r="P46" s="372"/>
      <c r="Q46" s="372"/>
      <c r="R46" s="372"/>
      <c r="S46" s="372"/>
      <c r="T46" s="373"/>
      <c r="U46" s="373"/>
      <c r="V46" s="373"/>
      <c r="W46" s="373"/>
      <c r="X46" s="374"/>
      <c r="Y46" s="195"/>
      <c r="Z46" s="51" t="str">
        <f t="shared" si="32"/>
        <v>Advisory/Consulting/Coaching</v>
      </c>
      <c r="AA46" s="59">
        <f t="shared" si="33"/>
        <v>0</v>
      </c>
      <c r="AB46" s="59">
        <f t="shared" si="33"/>
        <v>0</v>
      </c>
      <c r="AC46" s="59">
        <f t="shared" si="33"/>
        <v>0</v>
      </c>
      <c r="AD46" s="59">
        <f t="shared" si="33"/>
        <v>0</v>
      </c>
      <c r="AE46" s="59">
        <f t="shared" si="33"/>
        <v>0</v>
      </c>
      <c r="AF46" s="59">
        <f t="shared" si="33"/>
        <v>0</v>
      </c>
      <c r="AG46" s="59">
        <f t="shared" si="33"/>
        <v>0</v>
      </c>
      <c r="AH46" s="59">
        <f t="shared" si="33"/>
        <v>0</v>
      </c>
      <c r="AI46" s="59">
        <f t="shared" si="33"/>
        <v>0</v>
      </c>
      <c r="AJ46" s="59">
        <f t="shared" si="33"/>
        <v>0</v>
      </c>
      <c r="AK46" s="59">
        <f t="shared" si="33"/>
        <v>0</v>
      </c>
      <c r="AL46" s="59">
        <f t="shared" si="33"/>
        <v>0</v>
      </c>
      <c r="AM46" s="52">
        <f t="shared" si="9"/>
        <v>0</v>
      </c>
      <c r="AO46" s="168" t="e">
        <f>AM45/AM$9</f>
        <v>#DIV/0!</v>
      </c>
    </row>
    <row r="47" spans="1:56" ht="15.75" customHeight="1" x14ac:dyDescent="0.3">
      <c r="A47" s="419"/>
      <c r="B47" s="44"/>
      <c r="C47" s="44"/>
      <c r="D47" s="44"/>
      <c r="E47" s="44"/>
      <c r="F47" s="44"/>
      <c r="G47" s="372" t="s">
        <v>167</v>
      </c>
      <c r="H47" s="372"/>
      <c r="I47" s="372"/>
      <c r="J47" s="372"/>
      <c r="K47" s="372"/>
      <c r="L47" s="372"/>
      <c r="M47" s="372"/>
      <c r="N47" s="372"/>
      <c r="O47" s="372"/>
      <c r="P47" s="372"/>
      <c r="Q47" s="372"/>
      <c r="R47" s="372"/>
      <c r="S47" s="44"/>
      <c r="T47" s="373"/>
      <c r="U47" s="373"/>
      <c r="V47" s="373"/>
      <c r="W47" s="373"/>
      <c r="X47" s="374"/>
      <c r="Y47" s="195"/>
      <c r="Z47" s="51" t="str">
        <f t="shared" si="32"/>
        <v>Other</v>
      </c>
      <c r="AA47" s="59">
        <f t="shared" si="33"/>
        <v>0</v>
      </c>
      <c r="AB47" s="59">
        <f t="shared" si="33"/>
        <v>0</v>
      </c>
      <c r="AC47" s="59">
        <f t="shared" si="33"/>
        <v>0</v>
      </c>
      <c r="AD47" s="59">
        <f t="shared" si="33"/>
        <v>0</v>
      </c>
      <c r="AE47" s="59">
        <f t="shared" si="33"/>
        <v>0</v>
      </c>
      <c r="AF47" s="59">
        <f t="shared" si="33"/>
        <v>0</v>
      </c>
      <c r="AG47" s="59">
        <f t="shared" si="33"/>
        <v>0</v>
      </c>
      <c r="AH47" s="59">
        <f t="shared" si="33"/>
        <v>0</v>
      </c>
      <c r="AI47" s="59">
        <f t="shared" si="33"/>
        <v>0</v>
      </c>
      <c r="AJ47" s="59">
        <f t="shared" si="33"/>
        <v>0</v>
      </c>
      <c r="AK47" s="59">
        <f t="shared" si="33"/>
        <v>0</v>
      </c>
      <c r="AL47" s="59">
        <f t="shared" si="33"/>
        <v>0</v>
      </c>
      <c r="AM47" s="52"/>
      <c r="AO47" s="168"/>
    </row>
    <row r="48" spans="1:56" ht="15.75" customHeight="1" x14ac:dyDescent="0.3">
      <c r="A48" s="419"/>
      <c r="B48" s="44"/>
      <c r="C48" s="44"/>
      <c r="D48" s="44"/>
      <c r="E48" s="44"/>
      <c r="F48" s="44"/>
      <c r="G48" s="372" t="s">
        <v>168</v>
      </c>
      <c r="H48" s="372"/>
      <c r="I48" s="372"/>
      <c r="J48" s="372"/>
      <c r="K48" s="372"/>
      <c r="L48" s="372"/>
      <c r="M48" s="372"/>
      <c r="N48" s="372"/>
      <c r="O48" s="372"/>
      <c r="P48" s="372"/>
      <c r="Q48" s="372"/>
      <c r="R48" s="372"/>
      <c r="S48" s="372"/>
      <c r="T48" s="413"/>
      <c r="U48" s="413"/>
      <c r="V48" s="413"/>
      <c r="W48" s="413"/>
      <c r="X48" s="414"/>
      <c r="Y48" s="199"/>
      <c r="Z48" s="51" t="str">
        <f t="shared" si="32"/>
        <v>Other</v>
      </c>
      <c r="AA48" s="59">
        <f t="shared" si="33"/>
        <v>0</v>
      </c>
      <c r="AB48" s="59">
        <f t="shared" si="33"/>
        <v>0</v>
      </c>
      <c r="AC48" s="59">
        <f t="shared" si="33"/>
        <v>0</v>
      </c>
      <c r="AD48" s="59">
        <f t="shared" si="33"/>
        <v>0</v>
      </c>
      <c r="AE48" s="59">
        <f t="shared" si="33"/>
        <v>0</v>
      </c>
      <c r="AF48" s="59">
        <f t="shared" si="33"/>
        <v>0</v>
      </c>
      <c r="AG48" s="59">
        <f t="shared" si="33"/>
        <v>0</v>
      </c>
      <c r="AH48" s="59">
        <f t="shared" si="33"/>
        <v>0</v>
      </c>
      <c r="AI48" s="59">
        <f t="shared" si="33"/>
        <v>0</v>
      </c>
      <c r="AJ48" s="59">
        <f t="shared" si="33"/>
        <v>0</v>
      </c>
      <c r="AK48" s="59">
        <f t="shared" si="33"/>
        <v>0</v>
      </c>
      <c r="AL48" s="59">
        <f t="shared" si="33"/>
        <v>0</v>
      </c>
      <c r="AM48" s="52"/>
      <c r="AO48" s="168"/>
    </row>
    <row r="49" spans="1:41" ht="15.75" customHeight="1" x14ac:dyDescent="0.3">
      <c r="A49" s="419"/>
      <c r="B49" s="44"/>
      <c r="C49" s="44"/>
      <c r="D49" s="44"/>
      <c r="E49" s="44"/>
      <c r="F49" s="44"/>
      <c r="G49" s="372" t="s">
        <v>169</v>
      </c>
      <c r="H49" s="372"/>
      <c r="I49" s="372"/>
      <c r="J49" s="372"/>
      <c r="K49" s="372"/>
      <c r="L49" s="372"/>
      <c r="M49" s="372"/>
      <c r="N49" s="372"/>
      <c r="O49" s="372"/>
      <c r="P49" s="372"/>
      <c r="Q49" s="372"/>
      <c r="R49" s="372"/>
      <c r="S49" s="372"/>
      <c r="T49" s="413"/>
      <c r="U49" s="413"/>
      <c r="V49" s="413"/>
      <c r="W49" s="413"/>
      <c r="X49" s="414"/>
      <c r="Y49" s="199"/>
      <c r="Z49" s="61" t="s">
        <v>68</v>
      </c>
      <c r="AA49" s="48"/>
      <c r="AB49" s="48"/>
      <c r="AC49" s="48"/>
      <c r="AD49" s="48"/>
      <c r="AE49" s="48"/>
      <c r="AF49" s="48"/>
      <c r="AG49" s="48"/>
      <c r="AH49" s="48"/>
      <c r="AI49" s="48"/>
      <c r="AJ49" s="48"/>
      <c r="AK49" s="48"/>
      <c r="AL49" s="48"/>
      <c r="AM49" s="52"/>
      <c r="AO49" s="168" t="e">
        <f>AM46/AM$9</f>
        <v>#DIV/0!</v>
      </c>
    </row>
    <row r="50" spans="1:41" ht="15.75" customHeight="1" thickBot="1" x14ac:dyDescent="0.35">
      <c r="A50" s="420"/>
      <c r="B50" s="138"/>
      <c r="C50" s="138"/>
      <c r="D50" s="138"/>
      <c r="E50" s="138"/>
      <c r="F50" s="138"/>
      <c r="G50" s="388" t="s">
        <v>169</v>
      </c>
      <c r="H50" s="388"/>
      <c r="I50" s="388"/>
      <c r="J50" s="388"/>
      <c r="K50" s="388"/>
      <c r="L50" s="388"/>
      <c r="M50" s="388"/>
      <c r="N50" s="388"/>
      <c r="O50" s="388"/>
      <c r="P50" s="388"/>
      <c r="Q50" s="388"/>
      <c r="R50" s="388"/>
      <c r="S50" s="388"/>
      <c r="T50" s="405"/>
      <c r="U50" s="405"/>
      <c r="V50" s="405"/>
      <c r="W50" s="405"/>
      <c r="X50" s="406"/>
      <c r="Y50" s="195"/>
      <c r="Z50" s="51" t="str">
        <f>G62</f>
        <v>Cell Phone</v>
      </c>
      <c r="AA50" s="59">
        <f>IF(AA$9&gt;0,$T62/$T$7,0)</f>
        <v>0</v>
      </c>
      <c r="AB50" s="59">
        <f t="shared" ref="AB50:AL50" si="34">IF(AB9&gt;0,$T62/$T7,0)</f>
        <v>0</v>
      </c>
      <c r="AC50" s="59">
        <f t="shared" si="34"/>
        <v>0</v>
      </c>
      <c r="AD50" s="59">
        <f t="shared" si="34"/>
        <v>0</v>
      </c>
      <c r="AE50" s="59">
        <f t="shared" si="34"/>
        <v>0</v>
      </c>
      <c r="AF50" s="59">
        <f t="shared" si="34"/>
        <v>0</v>
      </c>
      <c r="AG50" s="59">
        <f t="shared" si="34"/>
        <v>0</v>
      </c>
      <c r="AH50" s="59">
        <f t="shared" si="34"/>
        <v>0</v>
      </c>
      <c r="AI50" s="59">
        <f t="shared" si="34"/>
        <v>0</v>
      </c>
      <c r="AJ50" s="59">
        <f t="shared" si="34"/>
        <v>0</v>
      </c>
      <c r="AK50" s="59">
        <f t="shared" si="34"/>
        <v>0</v>
      </c>
      <c r="AL50" s="59">
        <f t="shared" si="34"/>
        <v>0</v>
      </c>
      <c r="AM50" s="52">
        <f t="shared" si="9"/>
        <v>0</v>
      </c>
      <c r="AO50" s="168" t="e">
        <f t="shared" ref="AO50:AO55" si="35">AM49/AM$9</f>
        <v>#DIV/0!</v>
      </c>
    </row>
    <row r="51" spans="1:41" ht="15.75" customHeight="1" x14ac:dyDescent="0.3">
      <c r="A51" s="415" t="s">
        <v>59</v>
      </c>
      <c r="B51" s="137"/>
      <c r="C51" s="137"/>
      <c r="D51" s="137"/>
      <c r="E51" s="407" t="s">
        <v>170</v>
      </c>
      <c r="F51" s="407"/>
      <c r="G51" s="407"/>
      <c r="H51" s="407"/>
      <c r="I51" s="407"/>
      <c r="J51" s="407"/>
      <c r="K51" s="407"/>
      <c r="L51" s="407"/>
      <c r="M51" s="407"/>
      <c r="N51" s="407"/>
      <c r="O51" s="407"/>
      <c r="P51" s="407"/>
      <c r="Q51" s="407"/>
      <c r="R51" s="407"/>
      <c r="S51" s="407"/>
      <c r="T51" s="408"/>
      <c r="U51" s="408"/>
      <c r="V51" s="408"/>
      <c r="W51" s="408"/>
      <c r="X51" s="409"/>
      <c r="Y51" s="113"/>
      <c r="Z51" s="51" t="str">
        <f t="shared" ref="Z51:Z54" si="36">G63</f>
        <v>Water</v>
      </c>
      <c r="AA51" s="59">
        <f>IF(AA$9&gt;0,$T63/$T$7,0)</f>
        <v>0</v>
      </c>
      <c r="AB51" s="59">
        <f t="shared" ref="AB51:AL51" si="37">IF(AB$9&gt;0,$T63/$T$7,0)</f>
        <v>0</v>
      </c>
      <c r="AC51" s="59">
        <f t="shared" si="37"/>
        <v>0</v>
      </c>
      <c r="AD51" s="59">
        <f t="shared" si="37"/>
        <v>0</v>
      </c>
      <c r="AE51" s="59">
        <f t="shared" si="37"/>
        <v>0</v>
      </c>
      <c r="AF51" s="59">
        <f t="shared" si="37"/>
        <v>0</v>
      </c>
      <c r="AG51" s="59">
        <f t="shared" si="37"/>
        <v>0</v>
      </c>
      <c r="AH51" s="59">
        <f t="shared" si="37"/>
        <v>0</v>
      </c>
      <c r="AI51" s="59">
        <f t="shared" si="37"/>
        <v>0</v>
      </c>
      <c r="AJ51" s="59">
        <f t="shared" si="37"/>
        <v>0</v>
      </c>
      <c r="AK51" s="59">
        <f t="shared" si="37"/>
        <v>0</v>
      </c>
      <c r="AL51" s="59">
        <f t="shared" si="37"/>
        <v>0</v>
      </c>
      <c r="AM51" s="52">
        <f t="shared" si="9"/>
        <v>0</v>
      </c>
      <c r="AO51" s="168" t="e">
        <f t="shared" si="35"/>
        <v>#DIV/0!</v>
      </c>
    </row>
    <row r="52" spans="1:41" ht="16.5" customHeight="1" x14ac:dyDescent="0.3">
      <c r="A52" s="416"/>
      <c r="B52" s="44"/>
      <c r="C52" s="44"/>
      <c r="D52" s="44"/>
      <c r="E52" s="44"/>
      <c r="F52" s="44"/>
      <c r="G52" s="372" t="s">
        <v>171</v>
      </c>
      <c r="H52" s="372"/>
      <c r="I52" s="372"/>
      <c r="J52" s="372"/>
      <c r="K52" s="372"/>
      <c r="L52" s="372"/>
      <c r="M52" s="372"/>
      <c r="N52" s="372"/>
      <c r="O52" s="372"/>
      <c r="P52" s="372"/>
      <c r="Q52" s="372"/>
      <c r="R52" s="372"/>
      <c r="S52" s="372"/>
      <c r="T52" s="373"/>
      <c r="U52" s="373"/>
      <c r="V52" s="373"/>
      <c r="W52" s="373"/>
      <c r="X52" s="374"/>
      <c r="Y52" s="195"/>
      <c r="Z52" s="51" t="str">
        <f t="shared" si="36"/>
        <v>Waste Disposal</v>
      </c>
      <c r="AA52" s="59">
        <f t="shared" ref="AA52:AL54" si="38">IF(AA$9&gt;0,$T64/$T$7,0)</f>
        <v>0</v>
      </c>
      <c r="AB52" s="59">
        <f t="shared" si="38"/>
        <v>0</v>
      </c>
      <c r="AC52" s="59">
        <f t="shared" si="38"/>
        <v>0</v>
      </c>
      <c r="AD52" s="59">
        <f t="shared" si="38"/>
        <v>0</v>
      </c>
      <c r="AE52" s="59">
        <f t="shared" si="38"/>
        <v>0</v>
      </c>
      <c r="AF52" s="59">
        <f t="shared" si="38"/>
        <v>0</v>
      </c>
      <c r="AG52" s="59">
        <f t="shared" si="38"/>
        <v>0</v>
      </c>
      <c r="AH52" s="59">
        <f t="shared" si="38"/>
        <v>0</v>
      </c>
      <c r="AI52" s="59">
        <f t="shared" si="38"/>
        <v>0</v>
      </c>
      <c r="AJ52" s="59">
        <f t="shared" si="38"/>
        <v>0</v>
      </c>
      <c r="AK52" s="59">
        <f t="shared" si="38"/>
        <v>0</v>
      </c>
      <c r="AL52" s="59">
        <f t="shared" si="38"/>
        <v>0</v>
      </c>
      <c r="AM52" s="52">
        <f t="shared" si="9"/>
        <v>0</v>
      </c>
      <c r="AO52" s="168" t="e">
        <f t="shared" si="35"/>
        <v>#DIV/0!</v>
      </c>
    </row>
    <row r="53" spans="1:41" x14ac:dyDescent="0.3">
      <c r="A53" s="416"/>
      <c r="B53" s="44"/>
      <c r="C53" s="44"/>
      <c r="D53" s="44"/>
      <c r="E53" s="44"/>
      <c r="F53" s="44"/>
      <c r="G53" s="372" t="s">
        <v>172</v>
      </c>
      <c r="H53" s="372"/>
      <c r="I53" s="372"/>
      <c r="J53" s="372"/>
      <c r="K53" s="372"/>
      <c r="L53" s="372"/>
      <c r="M53" s="372"/>
      <c r="N53" s="372"/>
      <c r="O53" s="372"/>
      <c r="P53" s="372"/>
      <c r="Q53" s="372"/>
      <c r="R53" s="372"/>
      <c r="S53" s="372"/>
      <c r="T53" s="373"/>
      <c r="U53" s="373"/>
      <c r="V53" s="373"/>
      <c r="W53" s="373"/>
      <c r="X53" s="374"/>
      <c r="Y53" s="195"/>
      <c r="Z53" s="51" t="str">
        <f t="shared" si="36"/>
        <v>Electric</v>
      </c>
      <c r="AA53" s="59">
        <f t="shared" si="38"/>
        <v>0</v>
      </c>
      <c r="AB53" s="59">
        <f t="shared" si="38"/>
        <v>0</v>
      </c>
      <c r="AC53" s="59">
        <f t="shared" si="38"/>
        <v>0</v>
      </c>
      <c r="AD53" s="59">
        <f t="shared" si="38"/>
        <v>0</v>
      </c>
      <c r="AE53" s="59">
        <f t="shared" si="38"/>
        <v>0</v>
      </c>
      <c r="AF53" s="59">
        <f t="shared" si="38"/>
        <v>0</v>
      </c>
      <c r="AG53" s="59">
        <f t="shared" si="38"/>
        <v>0</v>
      </c>
      <c r="AH53" s="59">
        <f t="shared" si="38"/>
        <v>0</v>
      </c>
      <c r="AI53" s="59">
        <f t="shared" si="38"/>
        <v>0</v>
      </c>
      <c r="AJ53" s="59">
        <f t="shared" si="38"/>
        <v>0</v>
      </c>
      <c r="AK53" s="59">
        <f t="shared" si="38"/>
        <v>0</v>
      </c>
      <c r="AL53" s="59">
        <f t="shared" si="38"/>
        <v>0</v>
      </c>
      <c r="AM53" s="52">
        <f t="shared" si="9"/>
        <v>0</v>
      </c>
      <c r="AO53" s="168" t="e">
        <f t="shared" si="35"/>
        <v>#DIV/0!</v>
      </c>
    </row>
    <row r="54" spans="1:41" ht="16.2" thickBot="1" x14ac:dyDescent="0.35">
      <c r="A54" s="417"/>
      <c r="B54" s="138"/>
      <c r="C54" s="138"/>
      <c r="D54" s="138"/>
      <c r="E54" s="138"/>
      <c r="F54" s="138"/>
      <c r="G54" s="388" t="s">
        <v>173</v>
      </c>
      <c r="H54" s="388"/>
      <c r="I54" s="388"/>
      <c r="J54" s="388"/>
      <c r="K54" s="388"/>
      <c r="L54" s="388"/>
      <c r="M54" s="388"/>
      <c r="N54" s="388"/>
      <c r="O54" s="388"/>
      <c r="P54" s="388"/>
      <c r="Q54" s="388"/>
      <c r="R54" s="388"/>
      <c r="S54" s="388"/>
      <c r="T54" s="405"/>
      <c r="U54" s="405"/>
      <c r="V54" s="405"/>
      <c r="W54" s="405"/>
      <c r="X54" s="406"/>
      <c r="Y54" s="195"/>
      <c r="Z54" s="51" t="str">
        <f t="shared" si="36"/>
        <v>Other</v>
      </c>
      <c r="AA54" s="59">
        <f t="shared" si="38"/>
        <v>0</v>
      </c>
      <c r="AB54" s="59">
        <f t="shared" si="38"/>
        <v>0</v>
      </c>
      <c r="AC54" s="59">
        <f t="shared" si="38"/>
        <v>0</v>
      </c>
      <c r="AD54" s="59">
        <f t="shared" si="38"/>
        <v>0</v>
      </c>
      <c r="AE54" s="59">
        <f t="shared" si="38"/>
        <v>0</v>
      </c>
      <c r="AF54" s="59">
        <f t="shared" si="38"/>
        <v>0</v>
      </c>
      <c r="AG54" s="59">
        <f t="shared" si="38"/>
        <v>0</v>
      </c>
      <c r="AH54" s="59">
        <f t="shared" si="38"/>
        <v>0</v>
      </c>
      <c r="AI54" s="59">
        <f t="shared" si="38"/>
        <v>0</v>
      </c>
      <c r="AJ54" s="59">
        <f t="shared" si="38"/>
        <v>0</v>
      </c>
      <c r="AK54" s="59">
        <f t="shared" si="38"/>
        <v>0</v>
      </c>
      <c r="AL54" s="59">
        <f t="shared" si="38"/>
        <v>0</v>
      </c>
      <c r="AM54" s="52">
        <f t="shared" si="9"/>
        <v>0</v>
      </c>
      <c r="AO54" s="168" t="e">
        <f t="shared" si="35"/>
        <v>#DIV/0!</v>
      </c>
    </row>
    <row r="55" spans="1:41" x14ac:dyDescent="0.3">
      <c r="A55" s="421" t="s">
        <v>64</v>
      </c>
      <c r="B55" s="137"/>
      <c r="C55" s="137"/>
      <c r="D55" s="137"/>
      <c r="E55" s="407" t="s">
        <v>64</v>
      </c>
      <c r="F55" s="407"/>
      <c r="G55" s="407"/>
      <c r="H55" s="407"/>
      <c r="I55" s="407"/>
      <c r="J55" s="407"/>
      <c r="K55" s="407"/>
      <c r="L55" s="407"/>
      <c r="M55" s="407"/>
      <c r="N55" s="407"/>
      <c r="O55" s="407"/>
      <c r="P55" s="407"/>
      <c r="Q55" s="407"/>
      <c r="R55" s="407"/>
      <c r="S55" s="407"/>
      <c r="T55" s="408"/>
      <c r="U55" s="408"/>
      <c r="V55" s="408"/>
      <c r="W55" s="408"/>
      <c r="X55" s="409"/>
      <c r="Y55" s="113"/>
      <c r="Z55" s="51" t="s">
        <v>41</v>
      </c>
      <c r="AA55" s="59">
        <f>IF(AA9&gt;0,((($T27*($T9+($T10*0.5)))/91502)*$T28)*AA1,0)</f>
        <v>0</v>
      </c>
      <c r="AB55" s="59">
        <f t="shared" ref="AB55:AL55" si="39">IF(AB9&gt;0,((($T27*($T9+($T10*0.5)))/91502)*$T28)*AB1,0)</f>
        <v>0</v>
      </c>
      <c r="AC55" s="59">
        <f t="shared" si="39"/>
        <v>0</v>
      </c>
      <c r="AD55" s="59">
        <f t="shared" si="39"/>
        <v>0</v>
      </c>
      <c r="AE55" s="59">
        <f t="shared" si="39"/>
        <v>0</v>
      </c>
      <c r="AF55" s="59">
        <f t="shared" si="39"/>
        <v>0</v>
      </c>
      <c r="AG55" s="59">
        <f t="shared" si="39"/>
        <v>0</v>
      </c>
      <c r="AH55" s="59">
        <f t="shared" si="39"/>
        <v>0</v>
      </c>
      <c r="AI55" s="59">
        <f t="shared" si="39"/>
        <v>0</v>
      </c>
      <c r="AJ55" s="59">
        <f t="shared" si="39"/>
        <v>0</v>
      </c>
      <c r="AK55" s="59">
        <f t="shared" si="39"/>
        <v>0</v>
      </c>
      <c r="AL55" s="59">
        <f t="shared" si="39"/>
        <v>0</v>
      </c>
      <c r="AM55" s="52">
        <f t="shared" si="9"/>
        <v>0</v>
      </c>
      <c r="AO55" s="168" t="e">
        <f t="shared" si="35"/>
        <v>#DIV/0!</v>
      </c>
    </row>
    <row r="56" spans="1:41" x14ac:dyDescent="0.3">
      <c r="A56" s="422"/>
      <c r="B56" s="44"/>
      <c r="C56" s="44"/>
      <c r="D56" s="44"/>
      <c r="E56" s="44"/>
      <c r="F56" s="44"/>
      <c r="G56" s="372" t="s">
        <v>40</v>
      </c>
      <c r="H56" s="372"/>
      <c r="I56" s="372"/>
      <c r="J56" s="372"/>
      <c r="K56" s="372"/>
      <c r="L56" s="372"/>
      <c r="M56" s="372"/>
      <c r="N56" s="372"/>
      <c r="O56" s="372"/>
      <c r="P56" s="372"/>
      <c r="Q56" s="372"/>
      <c r="R56" s="372"/>
      <c r="S56" s="372"/>
      <c r="T56" s="413"/>
      <c r="U56" s="413"/>
      <c r="V56" s="413"/>
      <c r="W56" s="413"/>
      <c r="X56" s="414"/>
      <c r="Y56" s="199"/>
      <c r="Z56" s="51" t="s">
        <v>195</v>
      </c>
      <c r="AA56" s="59">
        <f>IF($T19+$T24=0,0,IF(AA9&gt;0,(($T19/$T18*$T20)+(($T9+$T10)/$T24)*$T25)*AA1,0))</f>
        <v>0</v>
      </c>
      <c r="AB56" s="59">
        <f t="shared" ref="AB56:AL56" si="40">IF($T19+$T24=0,0,IF(AB9&gt;0,(($T19/$T18*$T20)+(($T9+$T10)/$T24)*$T25)*AB1,0))</f>
        <v>0</v>
      </c>
      <c r="AC56" s="59">
        <f t="shared" si="40"/>
        <v>0</v>
      </c>
      <c r="AD56" s="59">
        <f t="shared" si="40"/>
        <v>0</v>
      </c>
      <c r="AE56" s="59">
        <f t="shared" si="40"/>
        <v>0</v>
      </c>
      <c r="AF56" s="59">
        <f t="shared" si="40"/>
        <v>0</v>
      </c>
      <c r="AG56" s="59">
        <f t="shared" si="40"/>
        <v>0</v>
      </c>
      <c r="AH56" s="59">
        <f t="shared" si="40"/>
        <v>0</v>
      </c>
      <c r="AI56" s="59">
        <f t="shared" si="40"/>
        <v>0</v>
      </c>
      <c r="AJ56" s="59">
        <f t="shared" si="40"/>
        <v>0</v>
      </c>
      <c r="AK56" s="59">
        <f t="shared" si="40"/>
        <v>0</v>
      </c>
      <c r="AL56" s="59">
        <f t="shared" si="40"/>
        <v>0</v>
      </c>
      <c r="AM56" s="52">
        <f t="shared" si="9"/>
        <v>0</v>
      </c>
      <c r="AO56" s="168" t="e">
        <f>#REF!/AM$9</f>
        <v>#REF!</v>
      </c>
    </row>
    <row r="57" spans="1:41" x14ac:dyDescent="0.3">
      <c r="A57" s="422"/>
      <c r="B57" s="44"/>
      <c r="C57" s="44"/>
      <c r="D57" s="44"/>
      <c r="E57" s="44"/>
      <c r="F57" s="44"/>
      <c r="G57" s="372" t="s">
        <v>174</v>
      </c>
      <c r="H57" s="372"/>
      <c r="I57" s="372"/>
      <c r="J57" s="372"/>
      <c r="K57" s="372"/>
      <c r="L57" s="372"/>
      <c r="M57" s="372"/>
      <c r="N57" s="372"/>
      <c r="O57" s="372"/>
      <c r="P57" s="372"/>
      <c r="Q57" s="372"/>
      <c r="R57" s="372"/>
      <c r="S57" s="372"/>
      <c r="T57" s="413"/>
      <c r="U57" s="413"/>
      <c r="V57" s="413"/>
      <c r="W57" s="413"/>
      <c r="X57" s="414"/>
      <c r="Y57" s="199"/>
      <c r="Z57" s="61" t="s">
        <v>72</v>
      </c>
      <c r="AA57" s="48"/>
      <c r="AB57" s="48"/>
      <c r="AC57" s="48"/>
      <c r="AD57" s="48"/>
      <c r="AE57" s="48"/>
      <c r="AF57" s="48"/>
      <c r="AG57" s="48"/>
      <c r="AH57" s="48"/>
      <c r="AI57" s="48"/>
      <c r="AJ57" s="48"/>
      <c r="AK57" s="48"/>
      <c r="AL57" s="48"/>
      <c r="AM57" s="52"/>
      <c r="AO57" s="168" t="e">
        <f>#REF!/AM$9</f>
        <v>#REF!</v>
      </c>
    </row>
    <row r="58" spans="1:41" x14ac:dyDescent="0.3">
      <c r="A58" s="422"/>
      <c r="B58" s="44"/>
      <c r="C58" s="44"/>
      <c r="D58" s="44"/>
      <c r="E58" s="44"/>
      <c r="F58" s="44"/>
      <c r="G58" s="372" t="s">
        <v>175</v>
      </c>
      <c r="H58" s="372"/>
      <c r="I58" s="372"/>
      <c r="J58" s="372"/>
      <c r="K58" s="372"/>
      <c r="L58" s="372"/>
      <c r="M58" s="372"/>
      <c r="N58" s="372"/>
      <c r="O58" s="372"/>
      <c r="P58" s="372"/>
      <c r="Q58" s="372"/>
      <c r="R58" s="372"/>
      <c r="S58" s="372"/>
      <c r="T58" s="413"/>
      <c r="U58" s="413"/>
      <c r="V58" s="413"/>
      <c r="W58" s="413"/>
      <c r="X58" s="414"/>
      <c r="Y58" s="199"/>
      <c r="Z58" s="51" t="str">
        <f>G68</f>
        <v>Site rental Fees</v>
      </c>
      <c r="AA58" s="59">
        <f t="shared" ref="AA58:AA68" si="41">IF(AA$9&gt;0,$T68/$T$7,0)</f>
        <v>0</v>
      </c>
      <c r="AB58" s="59">
        <f t="shared" ref="AB58:AL58" si="42">IF(AB9&gt;0,$T68/$T7,0)</f>
        <v>0</v>
      </c>
      <c r="AC58" s="59">
        <f t="shared" si="42"/>
        <v>0</v>
      </c>
      <c r="AD58" s="59">
        <f t="shared" si="42"/>
        <v>0</v>
      </c>
      <c r="AE58" s="59">
        <f t="shared" si="42"/>
        <v>0</v>
      </c>
      <c r="AF58" s="59">
        <f t="shared" si="42"/>
        <v>0</v>
      </c>
      <c r="AG58" s="59">
        <f t="shared" si="42"/>
        <v>0</v>
      </c>
      <c r="AH58" s="59">
        <f t="shared" si="42"/>
        <v>0</v>
      </c>
      <c r="AI58" s="59">
        <f t="shared" si="42"/>
        <v>0</v>
      </c>
      <c r="AJ58" s="59">
        <f t="shared" si="42"/>
        <v>0</v>
      </c>
      <c r="AK58" s="59">
        <f t="shared" si="42"/>
        <v>0</v>
      </c>
      <c r="AL58" s="59">
        <f t="shared" si="42"/>
        <v>0</v>
      </c>
      <c r="AM58" s="52">
        <f>SUM(AA58:AL58)</f>
        <v>0</v>
      </c>
      <c r="AO58" s="168" t="e">
        <f>#REF!/AM$9</f>
        <v>#REF!</v>
      </c>
    </row>
    <row r="59" spans="1:41" x14ac:dyDescent="0.3">
      <c r="A59" s="422"/>
      <c r="B59" s="44"/>
      <c r="C59" s="44"/>
      <c r="D59" s="44"/>
      <c r="E59" s="44"/>
      <c r="F59" s="44"/>
      <c r="G59" s="372" t="s">
        <v>96</v>
      </c>
      <c r="H59" s="372"/>
      <c r="I59" s="372"/>
      <c r="J59" s="372"/>
      <c r="K59" s="372"/>
      <c r="L59" s="372"/>
      <c r="M59" s="372"/>
      <c r="N59" s="372"/>
      <c r="O59" s="372"/>
      <c r="P59" s="372"/>
      <c r="Q59" s="372"/>
      <c r="R59" s="372"/>
      <c r="S59" s="372"/>
      <c r="T59" s="413"/>
      <c r="U59" s="413"/>
      <c r="V59" s="413"/>
      <c r="W59" s="413"/>
      <c r="X59" s="414"/>
      <c r="Y59" s="199"/>
      <c r="Z59" s="51" t="str">
        <f t="shared" ref="Z59:Z68" si="43">G69</f>
        <v>Event Fees</v>
      </c>
      <c r="AA59" s="59">
        <f t="shared" si="41"/>
        <v>0</v>
      </c>
      <c r="AB59" s="59">
        <f t="shared" ref="AB59:AL59" si="44">IF(AB$9&gt;0,$T69/$T$7,0)</f>
        <v>0</v>
      </c>
      <c r="AC59" s="59">
        <f t="shared" si="44"/>
        <v>0</v>
      </c>
      <c r="AD59" s="59">
        <f t="shared" si="44"/>
        <v>0</v>
      </c>
      <c r="AE59" s="59">
        <f t="shared" si="44"/>
        <v>0</v>
      </c>
      <c r="AF59" s="59">
        <f t="shared" si="44"/>
        <v>0</v>
      </c>
      <c r="AG59" s="59">
        <f t="shared" si="44"/>
        <v>0</v>
      </c>
      <c r="AH59" s="59">
        <f t="shared" si="44"/>
        <v>0</v>
      </c>
      <c r="AI59" s="59">
        <f t="shared" si="44"/>
        <v>0</v>
      </c>
      <c r="AJ59" s="59">
        <f t="shared" si="44"/>
        <v>0</v>
      </c>
      <c r="AK59" s="59">
        <f t="shared" si="44"/>
        <v>0</v>
      </c>
      <c r="AL59" s="59">
        <f t="shared" si="44"/>
        <v>0</v>
      </c>
      <c r="AM59" s="52">
        <f>SUM(AA59:AL59)</f>
        <v>0</v>
      </c>
      <c r="AO59" s="168" t="e">
        <f>#REF!/AM$9</f>
        <v>#REF!</v>
      </c>
    </row>
    <row r="60" spans="1:41" ht="16.2" thickBot="1" x14ac:dyDescent="0.35">
      <c r="A60" s="423"/>
      <c r="B60" s="138"/>
      <c r="C60" s="138"/>
      <c r="D60" s="138"/>
      <c r="E60" s="138"/>
      <c r="F60" s="138"/>
      <c r="G60" s="388" t="s">
        <v>96</v>
      </c>
      <c r="H60" s="388"/>
      <c r="I60" s="388"/>
      <c r="J60" s="388"/>
      <c r="K60" s="388"/>
      <c r="L60" s="388"/>
      <c r="M60" s="388"/>
      <c r="N60" s="388"/>
      <c r="O60" s="388"/>
      <c r="P60" s="388"/>
      <c r="Q60" s="388"/>
      <c r="R60" s="388"/>
      <c r="S60" s="388"/>
      <c r="T60" s="424"/>
      <c r="U60" s="424"/>
      <c r="V60" s="424"/>
      <c r="W60" s="424"/>
      <c r="X60" s="425"/>
      <c r="Y60" s="199"/>
      <c r="Z60" s="51" t="str">
        <f t="shared" si="43"/>
        <v>Commissary</v>
      </c>
      <c r="AA60" s="59">
        <f t="shared" si="41"/>
        <v>0</v>
      </c>
      <c r="AB60" s="59">
        <f t="shared" ref="AB60:AL60" si="45">IF(AB$9&gt;0,$T70/$T$7,0)</f>
        <v>0</v>
      </c>
      <c r="AC60" s="59">
        <f t="shared" si="45"/>
        <v>0</v>
      </c>
      <c r="AD60" s="59">
        <f t="shared" si="45"/>
        <v>0</v>
      </c>
      <c r="AE60" s="59">
        <f t="shared" si="45"/>
        <v>0</v>
      </c>
      <c r="AF60" s="59">
        <f t="shared" si="45"/>
        <v>0</v>
      </c>
      <c r="AG60" s="59">
        <f t="shared" si="45"/>
        <v>0</v>
      </c>
      <c r="AH60" s="59">
        <f t="shared" si="45"/>
        <v>0</v>
      </c>
      <c r="AI60" s="59">
        <f t="shared" si="45"/>
        <v>0</v>
      </c>
      <c r="AJ60" s="59">
        <f t="shared" si="45"/>
        <v>0</v>
      </c>
      <c r="AK60" s="59">
        <f t="shared" si="45"/>
        <v>0</v>
      </c>
      <c r="AL60" s="59">
        <f t="shared" si="45"/>
        <v>0</v>
      </c>
      <c r="AM60" s="52">
        <f t="shared" ref="AM60:AM68" si="46">SUM(AA60:AL60)</f>
        <v>0</v>
      </c>
      <c r="AO60" s="168" t="e">
        <f>#REF!/AM$9</f>
        <v>#REF!</v>
      </c>
    </row>
    <row r="61" spans="1:41" ht="15.75" customHeight="1" x14ac:dyDescent="0.3">
      <c r="A61" s="444" t="s">
        <v>68</v>
      </c>
      <c r="B61" s="137"/>
      <c r="C61" s="137"/>
      <c r="D61" s="137"/>
      <c r="E61" s="407" t="s">
        <v>68</v>
      </c>
      <c r="F61" s="407"/>
      <c r="G61" s="407"/>
      <c r="H61" s="407"/>
      <c r="I61" s="407"/>
      <c r="J61" s="407"/>
      <c r="K61" s="407"/>
      <c r="L61" s="407"/>
      <c r="M61" s="407"/>
      <c r="N61" s="407"/>
      <c r="O61" s="407"/>
      <c r="P61" s="407"/>
      <c r="Q61" s="407"/>
      <c r="R61" s="407"/>
      <c r="S61" s="407"/>
      <c r="T61" s="408"/>
      <c r="U61" s="408"/>
      <c r="V61" s="408"/>
      <c r="W61" s="408"/>
      <c r="X61" s="409"/>
      <c r="Y61" s="113"/>
      <c r="Z61" s="51" t="str">
        <f t="shared" si="43"/>
        <v>Storage</v>
      </c>
      <c r="AA61" s="59">
        <f t="shared" si="41"/>
        <v>0</v>
      </c>
      <c r="AB61" s="59">
        <f t="shared" ref="AB61:AL61" si="47">IF(AB$9&gt;0,$T71/$T$7,0)</f>
        <v>0</v>
      </c>
      <c r="AC61" s="59">
        <f t="shared" si="47"/>
        <v>0</v>
      </c>
      <c r="AD61" s="59">
        <f t="shared" si="47"/>
        <v>0</v>
      </c>
      <c r="AE61" s="59">
        <f t="shared" si="47"/>
        <v>0</v>
      </c>
      <c r="AF61" s="59">
        <f t="shared" si="47"/>
        <v>0</v>
      </c>
      <c r="AG61" s="59">
        <f t="shared" si="47"/>
        <v>0</v>
      </c>
      <c r="AH61" s="59">
        <f t="shared" si="47"/>
        <v>0</v>
      </c>
      <c r="AI61" s="59">
        <f t="shared" si="47"/>
        <v>0</v>
      </c>
      <c r="AJ61" s="59">
        <f t="shared" si="47"/>
        <v>0</v>
      </c>
      <c r="AK61" s="59">
        <f t="shared" si="47"/>
        <v>0</v>
      </c>
      <c r="AL61" s="59">
        <f t="shared" si="47"/>
        <v>0</v>
      </c>
      <c r="AM61" s="52">
        <f t="shared" si="46"/>
        <v>0</v>
      </c>
      <c r="AO61" s="168" t="e">
        <f>AM57/AM$9</f>
        <v>#DIV/0!</v>
      </c>
    </row>
    <row r="62" spans="1:41" ht="15.75" customHeight="1" x14ac:dyDescent="0.3">
      <c r="A62" s="445"/>
      <c r="B62" s="44"/>
      <c r="C62" s="44"/>
      <c r="D62" s="44"/>
      <c r="E62" s="44"/>
      <c r="F62" s="44"/>
      <c r="G62" s="372" t="s">
        <v>47</v>
      </c>
      <c r="H62" s="372"/>
      <c r="I62" s="372"/>
      <c r="J62" s="372"/>
      <c r="K62" s="372"/>
      <c r="L62" s="372"/>
      <c r="M62" s="372"/>
      <c r="N62" s="372"/>
      <c r="O62" s="372"/>
      <c r="P62" s="372"/>
      <c r="Q62" s="372"/>
      <c r="R62" s="372"/>
      <c r="S62" s="372"/>
      <c r="T62" s="413"/>
      <c r="U62" s="413"/>
      <c r="V62" s="413"/>
      <c r="W62" s="413"/>
      <c r="X62" s="414"/>
      <c r="Y62" s="199"/>
      <c r="Z62" s="51" t="str">
        <f t="shared" si="43"/>
        <v>Loan payment</v>
      </c>
      <c r="AA62" s="59">
        <f t="shared" si="41"/>
        <v>0</v>
      </c>
      <c r="AB62" s="59">
        <f t="shared" ref="AB62:AL62" si="48">IF(AB$9&gt;0,$T72/$T$7,0)</f>
        <v>0</v>
      </c>
      <c r="AC62" s="59">
        <f t="shared" si="48"/>
        <v>0</v>
      </c>
      <c r="AD62" s="59">
        <f t="shared" si="48"/>
        <v>0</v>
      </c>
      <c r="AE62" s="59">
        <f t="shared" si="48"/>
        <v>0</v>
      </c>
      <c r="AF62" s="59">
        <f t="shared" si="48"/>
        <v>0</v>
      </c>
      <c r="AG62" s="59">
        <f t="shared" si="48"/>
        <v>0</v>
      </c>
      <c r="AH62" s="59">
        <f t="shared" si="48"/>
        <v>0</v>
      </c>
      <c r="AI62" s="59">
        <f t="shared" si="48"/>
        <v>0</v>
      </c>
      <c r="AJ62" s="59">
        <f t="shared" si="48"/>
        <v>0</v>
      </c>
      <c r="AK62" s="59">
        <f t="shared" si="48"/>
        <v>0</v>
      </c>
      <c r="AL62" s="59">
        <f t="shared" si="48"/>
        <v>0</v>
      </c>
      <c r="AM62" s="52">
        <f t="shared" si="46"/>
        <v>0</v>
      </c>
      <c r="AO62" s="168" t="e">
        <f>AM58/AM$9</f>
        <v>#DIV/0!</v>
      </c>
    </row>
    <row r="63" spans="1:41" ht="15.75" customHeight="1" x14ac:dyDescent="0.3">
      <c r="A63" s="445"/>
      <c r="B63" s="44"/>
      <c r="C63" s="44"/>
      <c r="D63" s="44"/>
      <c r="E63" s="44"/>
      <c r="F63" s="44"/>
      <c r="G63" s="372" t="s">
        <v>176</v>
      </c>
      <c r="H63" s="372"/>
      <c r="I63" s="372"/>
      <c r="J63" s="372"/>
      <c r="K63" s="372"/>
      <c r="L63" s="372"/>
      <c r="M63" s="372"/>
      <c r="N63" s="372"/>
      <c r="O63" s="372"/>
      <c r="P63" s="372"/>
      <c r="Q63" s="372"/>
      <c r="R63" s="372"/>
      <c r="S63" s="372"/>
      <c r="T63" s="413"/>
      <c r="U63" s="413"/>
      <c r="V63" s="413"/>
      <c r="W63" s="413"/>
      <c r="X63" s="414"/>
      <c r="Y63" s="199"/>
      <c r="Z63" s="51" t="str">
        <f t="shared" si="43"/>
        <v>Banking fees</v>
      </c>
      <c r="AA63" s="59">
        <f t="shared" si="41"/>
        <v>0</v>
      </c>
      <c r="AB63" s="59">
        <f t="shared" ref="AB63:AL63" si="49">IF(AB$9&gt;0,$T73/$T$7,0)</f>
        <v>0</v>
      </c>
      <c r="AC63" s="59">
        <f t="shared" si="49"/>
        <v>0</v>
      </c>
      <c r="AD63" s="59">
        <f t="shared" si="49"/>
        <v>0</v>
      </c>
      <c r="AE63" s="59">
        <f t="shared" si="49"/>
        <v>0</v>
      </c>
      <c r="AF63" s="59">
        <f t="shared" si="49"/>
        <v>0</v>
      </c>
      <c r="AG63" s="59">
        <f t="shared" si="49"/>
        <v>0</v>
      </c>
      <c r="AH63" s="59">
        <f t="shared" si="49"/>
        <v>0</v>
      </c>
      <c r="AI63" s="59">
        <f t="shared" si="49"/>
        <v>0</v>
      </c>
      <c r="AJ63" s="59">
        <f t="shared" si="49"/>
        <v>0</v>
      </c>
      <c r="AK63" s="59">
        <f t="shared" si="49"/>
        <v>0</v>
      </c>
      <c r="AL63" s="59">
        <f t="shared" si="49"/>
        <v>0</v>
      </c>
      <c r="AM63" s="52">
        <f t="shared" si="46"/>
        <v>0</v>
      </c>
      <c r="AO63" s="168"/>
    </row>
    <row r="64" spans="1:41" ht="15.75" customHeight="1" x14ac:dyDescent="0.3">
      <c r="A64" s="445"/>
      <c r="B64" s="44"/>
      <c r="C64" s="44"/>
      <c r="D64" s="44"/>
      <c r="E64" s="44"/>
      <c r="F64" s="44"/>
      <c r="G64" s="372" t="s">
        <v>177</v>
      </c>
      <c r="H64" s="372"/>
      <c r="I64" s="372"/>
      <c r="J64" s="372"/>
      <c r="K64" s="372"/>
      <c r="L64" s="372"/>
      <c r="M64" s="372"/>
      <c r="N64" s="372"/>
      <c r="O64" s="372"/>
      <c r="P64" s="372"/>
      <c r="Q64" s="372"/>
      <c r="R64" s="372"/>
      <c r="S64" s="372"/>
      <c r="T64" s="413"/>
      <c r="U64" s="413"/>
      <c r="V64" s="413"/>
      <c r="W64" s="413"/>
      <c r="X64" s="414"/>
      <c r="Y64" s="199"/>
      <c r="Z64" s="51" t="str">
        <f t="shared" si="43"/>
        <v>Subscriptions(POS, loyalty, CC process)</v>
      </c>
      <c r="AA64" s="59">
        <f t="shared" si="41"/>
        <v>0</v>
      </c>
      <c r="AB64" s="59">
        <f t="shared" ref="AB64:AL64" si="50">IF(AB$9&gt;0,$T74/$T$7,0)</f>
        <v>0</v>
      </c>
      <c r="AC64" s="59">
        <f t="shared" si="50"/>
        <v>0</v>
      </c>
      <c r="AD64" s="59">
        <f t="shared" si="50"/>
        <v>0</v>
      </c>
      <c r="AE64" s="59">
        <f t="shared" si="50"/>
        <v>0</v>
      </c>
      <c r="AF64" s="59">
        <f t="shared" si="50"/>
        <v>0</v>
      </c>
      <c r="AG64" s="59">
        <f t="shared" si="50"/>
        <v>0</v>
      </c>
      <c r="AH64" s="59">
        <f t="shared" si="50"/>
        <v>0</v>
      </c>
      <c r="AI64" s="59">
        <f t="shared" si="50"/>
        <v>0</v>
      </c>
      <c r="AJ64" s="59">
        <f t="shared" si="50"/>
        <v>0</v>
      </c>
      <c r="AK64" s="59">
        <f t="shared" si="50"/>
        <v>0</v>
      </c>
      <c r="AL64" s="59">
        <f t="shared" si="50"/>
        <v>0</v>
      </c>
      <c r="AM64" s="52">
        <f t="shared" si="46"/>
        <v>0</v>
      </c>
      <c r="AO64" s="168"/>
    </row>
    <row r="65" spans="1:41" ht="15.75" customHeight="1" x14ac:dyDescent="0.3">
      <c r="A65" s="445"/>
      <c r="B65" s="44"/>
      <c r="C65" s="44"/>
      <c r="D65" s="44"/>
      <c r="E65" s="44"/>
      <c r="F65" s="44"/>
      <c r="G65" s="372" t="s">
        <v>123</v>
      </c>
      <c r="H65" s="372"/>
      <c r="I65" s="372"/>
      <c r="J65" s="372"/>
      <c r="K65" s="372"/>
      <c r="L65" s="372"/>
      <c r="M65" s="372"/>
      <c r="N65" s="372"/>
      <c r="O65" s="372"/>
      <c r="P65" s="372"/>
      <c r="Q65" s="372"/>
      <c r="R65" s="372"/>
      <c r="S65" s="372"/>
      <c r="T65" s="413"/>
      <c r="U65" s="413"/>
      <c r="V65" s="413"/>
      <c r="W65" s="413"/>
      <c r="X65" s="414"/>
      <c r="Y65" s="199"/>
      <c r="Z65" s="51" t="str">
        <f t="shared" si="43"/>
        <v>Equipment Lease</v>
      </c>
      <c r="AA65" s="59">
        <f t="shared" si="41"/>
        <v>0</v>
      </c>
      <c r="AB65" s="59">
        <f t="shared" ref="AB65:AL65" si="51">IF(AB$9&gt;0,$T75/$T$7,0)</f>
        <v>0</v>
      </c>
      <c r="AC65" s="59">
        <f t="shared" si="51"/>
        <v>0</v>
      </c>
      <c r="AD65" s="59">
        <f t="shared" si="51"/>
        <v>0</v>
      </c>
      <c r="AE65" s="59">
        <f t="shared" si="51"/>
        <v>0</v>
      </c>
      <c r="AF65" s="59">
        <f t="shared" si="51"/>
        <v>0</v>
      </c>
      <c r="AG65" s="59">
        <f t="shared" si="51"/>
        <v>0</v>
      </c>
      <c r="AH65" s="59">
        <f t="shared" si="51"/>
        <v>0</v>
      </c>
      <c r="AI65" s="59">
        <f t="shared" si="51"/>
        <v>0</v>
      </c>
      <c r="AJ65" s="59">
        <f t="shared" si="51"/>
        <v>0</v>
      </c>
      <c r="AK65" s="59">
        <f t="shared" si="51"/>
        <v>0</v>
      </c>
      <c r="AL65" s="59">
        <f t="shared" si="51"/>
        <v>0</v>
      </c>
      <c r="AM65" s="52">
        <f t="shared" si="46"/>
        <v>0</v>
      </c>
      <c r="AO65" s="168"/>
    </row>
    <row r="66" spans="1:41" ht="15.75" customHeight="1" thickBot="1" x14ac:dyDescent="0.35">
      <c r="A66" s="446"/>
      <c r="B66" s="138"/>
      <c r="C66" s="138"/>
      <c r="D66" s="138"/>
      <c r="E66" s="138"/>
      <c r="F66" s="138"/>
      <c r="G66" s="388" t="s">
        <v>96</v>
      </c>
      <c r="H66" s="388"/>
      <c r="I66" s="388"/>
      <c r="J66" s="388"/>
      <c r="K66" s="388"/>
      <c r="L66" s="388"/>
      <c r="M66" s="388"/>
      <c r="N66" s="388"/>
      <c r="O66" s="388"/>
      <c r="P66" s="388"/>
      <c r="Q66" s="388"/>
      <c r="R66" s="388"/>
      <c r="S66" s="388"/>
      <c r="T66" s="424"/>
      <c r="U66" s="424"/>
      <c r="V66" s="424"/>
      <c r="W66" s="424"/>
      <c r="X66" s="425"/>
      <c r="Y66" s="199"/>
      <c r="Z66" s="51" t="str">
        <f t="shared" si="43"/>
        <v>Other payments</v>
      </c>
      <c r="AA66" s="59">
        <f t="shared" si="41"/>
        <v>0</v>
      </c>
      <c r="AB66" s="59">
        <f t="shared" ref="AB66:AL66" si="52">IF(AB$9&gt;0,$T76/$T$7,0)</f>
        <v>0</v>
      </c>
      <c r="AC66" s="59">
        <f t="shared" si="52"/>
        <v>0</v>
      </c>
      <c r="AD66" s="59">
        <f t="shared" si="52"/>
        <v>0</v>
      </c>
      <c r="AE66" s="59">
        <f t="shared" si="52"/>
        <v>0</v>
      </c>
      <c r="AF66" s="59">
        <f t="shared" si="52"/>
        <v>0</v>
      </c>
      <c r="AG66" s="59">
        <f t="shared" si="52"/>
        <v>0</v>
      </c>
      <c r="AH66" s="59">
        <f t="shared" si="52"/>
        <v>0</v>
      </c>
      <c r="AI66" s="59">
        <f t="shared" si="52"/>
        <v>0</v>
      </c>
      <c r="AJ66" s="59">
        <f t="shared" si="52"/>
        <v>0</v>
      </c>
      <c r="AK66" s="59">
        <f t="shared" si="52"/>
        <v>0</v>
      </c>
      <c r="AL66" s="59">
        <f t="shared" si="52"/>
        <v>0</v>
      </c>
      <c r="AM66" s="52">
        <f t="shared" si="46"/>
        <v>0</v>
      </c>
      <c r="AO66" s="168"/>
    </row>
    <row r="67" spans="1:41" ht="15.75" customHeight="1" x14ac:dyDescent="0.3">
      <c r="A67" s="450" t="s">
        <v>178</v>
      </c>
      <c r="B67" s="137"/>
      <c r="C67" s="137"/>
      <c r="D67" s="137"/>
      <c r="E67" s="407" t="s">
        <v>72</v>
      </c>
      <c r="F67" s="407"/>
      <c r="G67" s="407"/>
      <c r="H67" s="407"/>
      <c r="I67" s="407"/>
      <c r="J67" s="407"/>
      <c r="K67" s="407"/>
      <c r="L67" s="407"/>
      <c r="M67" s="407"/>
      <c r="N67" s="407"/>
      <c r="O67" s="407"/>
      <c r="P67" s="407"/>
      <c r="Q67" s="407"/>
      <c r="R67" s="407"/>
      <c r="S67" s="407"/>
      <c r="T67" s="453"/>
      <c r="U67" s="453"/>
      <c r="V67" s="453"/>
      <c r="W67" s="453"/>
      <c r="X67" s="454"/>
      <c r="Y67" s="162"/>
      <c r="Z67" s="51" t="str">
        <f t="shared" si="43"/>
        <v>Other payments</v>
      </c>
      <c r="AA67" s="59">
        <f t="shared" si="41"/>
        <v>0</v>
      </c>
      <c r="AB67" s="59">
        <f t="shared" ref="AB67:AL67" si="53">IF(AB$9&gt;0,$T77/$T$7,0)</f>
        <v>0</v>
      </c>
      <c r="AC67" s="59">
        <f t="shared" si="53"/>
        <v>0</v>
      </c>
      <c r="AD67" s="59">
        <f t="shared" si="53"/>
        <v>0</v>
      </c>
      <c r="AE67" s="59">
        <f t="shared" si="53"/>
        <v>0</v>
      </c>
      <c r="AF67" s="59">
        <f t="shared" si="53"/>
        <v>0</v>
      </c>
      <c r="AG67" s="59">
        <f t="shared" si="53"/>
        <v>0</v>
      </c>
      <c r="AH67" s="59">
        <f t="shared" si="53"/>
        <v>0</v>
      </c>
      <c r="AI67" s="59">
        <f t="shared" si="53"/>
        <v>0</v>
      </c>
      <c r="AJ67" s="59">
        <f t="shared" si="53"/>
        <v>0</v>
      </c>
      <c r="AK67" s="59">
        <f t="shared" si="53"/>
        <v>0</v>
      </c>
      <c r="AL67" s="59">
        <f t="shared" si="53"/>
        <v>0</v>
      </c>
      <c r="AM67" s="52">
        <f t="shared" si="46"/>
        <v>0</v>
      </c>
      <c r="AO67" s="168"/>
    </row>
    <row r="68" spans="1:41" ht="15.75" customHeight="1" x14ac:dyDescent="0.3">
      <c r="A68" s="451"/>
      <c r="B68" s="44"/>
      <c r="C68" s="44"/>
      <c r="D68" s="44"/>
      <c r="E68" s="44"/>
      <c r="F68" s="44"/>
      <c r="G68" s="372" t="s">
        <v>66</v>
      </c>
      <c r="H68" s="372"/>
      <c r="I68" s="372"/>
      <c r="J68" s="372"/>
      <c r="K68" s="372"/>
      <c r="L68" s="372"/>
      <c r="M68" s="372"/>
      <c r="N68" s="372"/>
      <c r="O68" s="372"/>
      <c r="P68" s="372"/>
      <c r="Q68" s="372"/>
      <c r="R68" s="372"/>
      <c r="S68" s="372"/>
      <c r="T68" s="413"/>
      <c r="U68" s="413"/>
      <c r="V68" s="413"/>
      <c r="W68" s="413"/>
      <c r="X68" s="414"/>
      <c r="Y68" s="199"/>
      <c r="Z68" s="51" t="str">
        <f t="shared" si="43"/>
        <v>Other payments</v>
      </c>
      <c r="AA68" s="59">
        <f t="shared" si="41"/>
        <v>0</v>
      </c>
      <c r="AB68" s="59">
        <f t="shared" ref="AB68:AL68" si="54">IF(AB$9&gt;0,$T78/$T$7,0)</f>
        <v>0</v>
      </c>
      <c r="AC68" s="59">
        <f t="shared" si="54"/>
        <v>0</v>
      </c>
      <c r="AD68" s="59">
        <f t="shared" si="54"/>
        <v>0</v>
      </c>
      <c r="AE68" s="59">
        <f t="shared" si="54"/>
        <v>0</v>
      </c>
      <c r="AF68" s="59">
        <f t="shared" si="54"/>
        <v>0</v>
      </c>
      <c r="AG68" s="59">
        <f t="shared" si="54"/>
        <v>0</v>
      </c>
      <c r="AH68" s="59">
        <f t="shared" si="54"/>
        <v>0</v>
      </c>
      <c r="AI68" s="59">
        <f t="shared" si="54"/>
        <v>0</v>
      </c>
      <c r="AJ68" s="59">
        <f t="shared" si="54"/>
        <v>0</v>
      </c>
      <c r="AK68" s="59">
        <f t="shared" si="54"/>
        <v>0</v>
      </c>
      <c r="AL68" s="59">
        <f t="shared" si="54"/>
        <v>0</v>
      </c>
      <c r="AM68" s="52">
        <f t="shared" si="46"/>
        <v>0</v>
      </c>
      <c r="AO68" s="168"/>
    </row>
    <row r="69" spans="1:41" ht="15.75" customHeight="1" x14ac:dyDescent="0.3">
      <c r="A69" s="451"/>
      <c r="B69" s="44"/>
      <c r="C69" s="44"/>
      <c r="D69" s="44"/>
      <c r="E69" s="44"/>
      <c r="F69" s="44"/>
      <c r="G69" s="372" t="s">
        <v>67</v>
      </c>
      <c r="H69" s="372"/>
      <c r="I69" s="372"/>
      <c r="J69" s="372"/>
      <c r="K69" s="372"/>
      <c r="L69" s="372"/>
      <c r="M69" s="372"/>
      <c r="N69" s="372"/>
      <c r="O69" s="372"/>
      <c r="P69" s="372"/>
      <c r="Q69" s="372"/>
      <c r="R69" s="372"/>
      <c r="S69" s="372"/>
      <c r="T69" s="413"/>
      <c r="U69" s="413"/>
      <c r="V69" s="413"/>
      <c r="W69" s="413"/>
      <c r="X69" s="414"/>
      <c r="Y69" s="199"/>
      <c r="Z69" s="61" t="s">
        <v>74</v>
      </c>
      <c r="AA69" s="48"/>
      <c r="AB69" s="48"/>
      <c r="AC69" s="48"/>
      <c r="AD69" s="48"/>
      <c r="AE69" s="48"/>
      <c r="AF69" s="48"/>
      <c r="AG69" s="48"/>
      <c r="AH69" s="48"/>
      <c r="AI69" s="48"/>
      <c r="AJ69" s="48"/>
      <c r="AK69" s="48"/>
      <c r="AL69" s="48"/>
      <c r="AM69" s="52"/>
      <c r="AO69" s="168" t="e">
        <f>AM59/AM$9</f>
        <v>#DIV/0!</v>
      </c>
    </row>
    <row r="70" spans="1:41" ht="15.75" customHeight="1" x14ac:dyDescent="0.3">
      <c r="A70" s="451"/>
      <c r="B70" s="44"/>
      <c r="C70" s="44"/>
      <c r="D70" s="44"/>
      <c r="E70" s="44"/>
      <c r="F70" s="44"/>
      <c r="G70" s="372" t="s">
        <v>44</v>
      </c>
      <c r="H70" s="372"/>
      <c r="I70" s="372"/>
      <c r="J70" s="372"/>
      <c r="K70" s="372"/>
      <c r="L70" s="372"/>
      <c r="M70" s="372"/>
      <c r="N70" s="372"/>
      <c r="O70" s="372"/>
      <c r="P70" s="372"/>
      <c r="Q70" s="372"/>
      <c r="R70" s="372"/>
      <c r="S70" s="372"/>
      <c r="T70" s="413"/>
      <c r="U70" s="413"/>
      <c r="V70" s="413"/>
      <c r="W70" s="413"/>
      <c r="X70" s="414"/>
      <c r="Y70" s="199"/>
      <c r="Z70" s="51" t="str">
        <f>G89</f>
        <v>Tow Vehicle Maintence</v>
      </c>
      <c r="AA70" s="59">
        <f>IF(AA$9&gt;0,AA$9*$T89,0)</f>
        <v>0</v>
      </c>
      <c r="AB70" s="59">
        <f t="shared" ref="AB70:AL70" si="55">IF(AB$9&gt;0,AB$9*$T89,0)</f>
        <v>0</v>
      </c>
      <c r="AC70" s="59">
        <f t="shared" si="55"/>
        <v>0</v>
      </c>
      <c r="AD70" s="59">
        <f t="shared" si="55"/>
        <v>0</v>
      </c>
      <c r="AE70" s="59">
        <f t="shared" si="55"/>
        <v>0</v>
      </c>
      <c r="AF70" s="59">
        <f t="shared" si="55"/>
        <v>0</v>
      </c>
      <c r="AG70" s="59">
        <f t="shared" si="55"/>
        <v>0</v>
      </c>
      <c r="AH70" s="59">
        <f t="shared" si="55"/>
        <v>0</v>
      </c>
      <c r="AI70" s="59">
        <f t="shared" si="55"/>
        <v>0</v>
      </c>
      <c r="AJ70" s="59">
        <f t="shared" si="55"/>
        <v>0</v>
      </c>
      <c r="AK70" s="59">
        <f t="shared" si="55"/>
        <v>0</v>
      </c>
      <c r="AL70" s="59">
        <f t="shared" si="55"/>
        <v>0</v>
      </c>
      <c r="AM70" s="52">
        <f>SUM(AA70:AL70)</f>
        <v>0</v>
      </c>
      <c r="AO70" s="168" t="e">
        <f>AM60/AM$9</f>
        <v>#DIV/0!</v>
      </c>
    </row>
    <row r="71" spans="1:41" ht="15.75" customHeight="1" x14ac:dyDescent="0.3">
      <c r="A71" s="451"/>
      <c r="B71" s="44"/>
      <c r="C71" s="44"/>
      <c r="D71" s="44"/>
      <c r="E71" s="44"/>
      <c r="F71" s="44"/>
      <c r="G71" s="372" t="s">
        <v>42</v>
      </c>
      <c r="H71" s="372"/>
      <c r="I71" s="372"/>
      <c r="J71" s="372"/>
      <c r="K71" s="372"/>
      <c r="L71" s="372"/>
      <c r="M71" s="372"/>
      <c r="N71" s="372"/>
      <c r="O71" s="372"/>
      <c r="P71" s="372"/>
      <c r="Q71" s="372"/>
      <c r="R71" s="372"/>
      <c r="S71" s="372"/>
      <c r="T71" s="413"/>
      <c r="U71" s="413"/>
      <c r="V71" s="413"/>
      <c r="W71" s="413"/>
      <c r="X71" s="414"/>
      <c r="Y71" s="199"/>
      <c r="Z71" s="51" t="str">
        <f t="shared" ref="Z71:Z72" si="56">G90</f>
        <v>Trailer Maintenance</v>
      </c>
      <c r="AA71" s="59">
        <f t="shared" ref="AA71:AL72" si="57">IF(AA$9&gt;0,AA$9*$T90,0)</f>
        <v>0</v>
      </c>
      <c r="AB71" s="59">
        <f t="shared" si="57"/>
        <v>0</v>
      </c>
      <c r="AC71" s="59">
        <f t="shared" si="57"/>
        <v>0</v>
      </c>
      <c r="AD71" s="59">
        <f t="shared" si="57"/>
        <v>0</v>
      </c>
      <c r="AE71" s="59">
        <f t="shared" si="57"/>
        <v>0</v>
      </c>
      <c r="AF71" s="59">
        <f t="shared" si="57"/>
        <v>0</v>
      </c>
      <c r="AG71" s="59">
        <f t="shared" si="57"/>
        <v>0</v>
      </c>
      <c r="AH71" s="59">
        <f t="shared" si="57"/>
        <v>0</v>
      </c>
      <c r="AI71" s="59">
        <f t="shared" si="57"/>
        <v>0</v>
      </c>
      <c r="AJ71" s="59">
        <f t="shared" si="57"/>
        <v>0</v>
      </c>
      <c r="AK71" s="59">
        <f t="shared" si="57"/>
        <v>0</v>
      </c>
      <c r="AL71" s="59">
        <f t="shared" si="57"/>
        <v>0</v>
      </c>
      <c r="AM71" s="52">
        <f t="shared" ref="AM71:AM72" si="58">SUM(AA71:AL71)</f>
        <v>0</v>
      </c>
      <c r="AO71" s="168" t="e">
        <f>AM61/AM$9</f>
        <v>#DIV/0!</v>
      </c>
    </row>
    <row r="72" spans="1:41" ht="16.5" customHeight="1" x14ac:dyDescent="0.3">
      <c r="A72" s="451"/>
      <c r="B72" s="44"/>
      <c r="C72" s="44"/>
      <c r="D72" s="44"/>
      <c r="E72" s="44"/>
      <c r="F72" s="44"/>
      <c r="G72" s="372" t="s">
        <v>73</v>
      </c>
      <c r="H72" s="372"/>
      <c r="I72" s="372"/>
      <c r="J72" s="372"/>
      <c r="K72" s="372"/>
      <c r="L72" s="372"/>
      <c r="M72" s="372"/>
      <c r="N72" s="372"/>
      <c r="O72" s="372"/>
      <c r="P72" s="372"/>
      <c r="Q72" s="372"/>
      <c r="R72" s="372"/>
      <c r="S72" s="372"/>
      <c r="T72" s="413"/>
      <c r="U72" s="413"/>
      <c r="V72" s="413"/>
      <c r="W72" s="413"/>
      <c r="X72" s="414"/>
      <c r="Y72" s="199"/>
      <c r="Z72" s="51" t="str">
        <f t="shared" si="56"/>
        <v>Equipment Repair &amp; Maintenance</v>
      </c>
      <c r="AA72" s="59">
        <f t="shared" si="57"/>
        <v>0</v>
      </c>
      <c r="AB72" s="59">
        <f t="shared" si="57"/>
        <v>0</v>
      </c>
      <c r="AC72" s="59">
        <f t="shared" si="57"/>
        <v>0</v>
      </c>
      <c r="AD72" s="59">
        <f t="shared" si="57"/>
        <v>0</v>
      </c>
      <c r="AE72" s="59">
        <f t="shared" si="57"/>
        <v>0</v>
      </c>
      <c r="AF72" s="59">
        <f t="shared" si="57"/>
        <v>0</v>
      </c>
      <c r="AG72" s="59">
        <f t="shared" si="57"/>
        <v>0</v>
      </c>
      <c r="AH72" s="59">
        <f t="shared" si="57"/>
        <v>0</v>
      </c>
      <c r="AI72" s="59">
        <f t="shared" si="57"/>
        <v>0</v>
      </c>
      <c r="AJ72" s="59">
        <f t="shared" si="57"/>
        <v>0</v>
      </c>
      <c r="AK72" s="59">
        <f t="shared" si="57"/>
        <v>0</v>
      </c>
      <c r="AL72" s="59">
        <f t="shared" si="57"/>
        <v>0</v>
      </c>
      <c r="AM72" s="52">
        <f t="shared" si="58"/>
        <v>0</v>
      </c>
      <c r="AO72" s="168" t="e">
        <f>AM62/AM$9</f>
        <v>#DIV/0!</v>
      </c>
    </row>
    <row r="73" spans="1:41" x14ac:dyDescent="0.3">
      <c r="A73" s="451"/>
      <c r="B73" s="44"/>
      <c r="C73" s="44"/>
      <c r="D73" s="44"/>
      <c r="E73" s="44"/>
      <c r="F73" s="44"/>
      <c r="G73" s="372" t="s">
        <v>179</v>
      </c>
      <c r="H73" s="372"/>
      <c r="I73" s="372"/>
      <c r="J73" s="372"/>
      <c r="K73" s="372"/>
      <c r="L73" s="372"/>
      <c r="M73" s="372"/>
      <c r="N73" s="372"/>
      <c r="O73" s="372"/>
      <c r="P73" s="372"/>
      <c r="Q73" s="372"/>
      <c r="R73" s="372"/>
      <c r="S73" s="372"/>
      <c r="T73" s="413"/>
      <c r="U73" s="413"/>
      <c r="V73" s="413"/>
      <c r="W73" s="413"/>
      <c r="X73" s="414"/>
      <c r="Y73" s="199"/>
      <c r="Z73" s="61" t="s">
        <v>78</v>
      </c>
      <c r="AA73" s="48"/>
      <c r="AB73" s="48"/>
      <c r="AC73" s="48"/>
      <c r="AD73" s="48"/>
      <c r="AE73" s="48"/>
      <c r="AF73" s="48"/>
      <c r="AG73" s="48"/>
      <c r="AH73" s="48"/>
      <c r="AI73" s="48"/>
      <c r="AJ73" s="48"/>
      <c r="AK73" s="48"/>
      <c r="AL73" s="48"/>
      <c r="AM73" s="52"/>
      <c r="AO73" s="168" t="e">
        <f t="shared" ref="AO73:AO84" si="59">AM69/AM$9</f>
        <v>#DIV/0!</v>
      </c>
    </row>
    <row r="74" spans="1:41" x14ac:dyDescent="0.3">
      <c r="A74" s="451"/>
      <c r="B74" s="44"/>
      <c r="C74" s="44"/>
      <c r="D74" s="44"/>
      <c r="E74" s="44"/>
      <c r="F74" s="44"/>
      <c r="G74" s="372" t="s">
        <v>180</v>
      </c>
      <c r="H74" s="372"/>
      <c r="I74" s="372"/>
      <c r="J74" s="372"/>
      <c r="K74" s="372"/>
      <c r="L74" s="372"/>
      <c r="M74" s="372"/>
      <c r="N74" s="372"/>
      <c r="O74" s="372"/>
      <c r="P74" s="372"/>
      <c r="Q74" s="372"/>
      <c r="R74" s="372"/>
      <c r="S74" s="372"/>
      <c r="T74" s="413"/>
      <c r="U74" s="413"/>
      <c r="V74" s="413"/>
      <c r="W74" s="413"/>
      <c r="X74" s="414"/>
      <c r="Y74" s="199"/>
      <c r="Z74" s="51" t="str">
        <f>G93</f>
        <v>Cleaning Supplies</v>
      </c>
      <c r="AA74" s="59">
        <f t="shared" ref="AA74:AL78" si="60">IF(AA$9&gt;0,AA$9*$T93,0)</f>
        <v>0</v>
      </c>
      <c r="AB74" s="59">
        <f t="shared" si="60"/>
        <v>0</v>
      </c>
      <c r="AC74" s="59">
        <f t="shared" si="60"/>
        <v>0</v>
      </c>
      <c r="AD74" s="59">
        <f t="shared" si="60"/>
        <v>0</v>
      </c>
      <c r="AE74" s="59">
        <f t="shared" si="60"/>
        <v>0</v>
      </c>
      <c r="AF74" s="59">
        <f t="shared" si="60"/>
        <v>0</v>
      </c>
      <c r="AG74" s="59">
        <f t="shared" si="60"/>
        <v>0</v>
      </c>
      <c r="AH74" s="59">
        <f t="shared" si="60"/>
        <v>0</v>
      </c>
      <c r="AI74" s="59">
        <f t="shared" si="60"/>
        <v>0</v>
      </c>
      <c r="AJ74" s="59">
        <f t="shared" si="60"/>
        <v>0</v>
      </c>
      <c r="AK74" s="59">
        <f t="shared" si="60"/>
        <v>0</v>
      </c>
      <c r="AL74" s="59">
        <f t="shared" si="60"/>
        <v>0</v>
      </c>
      <c r="AM74" s="52">
        <f>SUM(AA74:AL74)</f>
        <v>0</v>
      </c>
      <c r="AO74" s="168" t="e">
        <f t="shared" si="59"/>
        <v>#DIV/0!</v>
      </c>
    </row>
    <row r="75" spans="1:41" x14ac:dyDescent="0.3">
      <c r="A75" s="451"/>
      <c r="B75" s="44"/>
      <c r="C75" s="44"/>
      <c r="D75" s="44"/>
      <c r="E75" s="44"/>
      <c r="F75" s="44"/>
      <c r="G75" s="372" t="s">
        <v>81</v>
      </c>
      <c r="H75" s="372"/>
      <c r="I75" s="372"/>
      <c r="J75" s="372"/>
      <c r="K75" s="372"/>
      <c r="L75" s="372"/>
      <c r="M75" s="372"/>
      <c r="N75" s="372"/>
      <c r="O75" s="372"/>
      <c r="P75" s="372"/>
      <c r="Q75" s="372"/>
      <c r="R75" s="372"/>
      <c r="S75" s="372"/>
      <c r="T75" s="413"/>
      <c r="U75" s="413"/>
      <c r="V75" s="413"/>
      <c r="W75" s="413"/>
      <c r="X75" s="414"/>
      <c r="Y75" s="199"/>
      <c r="Z75" s="51" t="str">
        <f t="shared" ref="Z75:Z78" si="61">G94</f>
        <v>Office Supplies</v>
      </c>
      <c r="AA75" s="59">
        <f t="shared" si="60"/>
        <v>0</v>
      </c>
      <c r="AB75" s="59">
        <f t="shared" si="60"/>
        <v>0</v>
      </c>
      <c r="AC75" s="59">
        <f t="shared" si="60"/>
        <v>0</v>
      </c>
      <c r="AD75" s="59">
        <f t="shared" si="60"/>
        <v>0</v>
      </c>
      <c r="AE75" s="59">
        <f t="shared" si="60"/>
        <v>0</v>
      </c>
      <c r="AF75" s="59">
        <f t="shared" si="60"/>
        <v>0</v>
      </c>
      <c r="AG75" s="59">
        <f t="shared" si="60"/>
        <v>0</v>
      </c>
      <c r="AH75" s="59">
        <f t="shared" si="60"/>
        <v>0</v>
      </c>
      <c r="AI75" s="59">
        <f t="shared" si="60"/>
        <v>0</v>
      </c>
      <c r="AJ75" s="59">
        <f t="shared" si="60"/>
        <v>0</v>
      </c>
      <c r="AK75" s="59">
        <f t="shared" si="60"/>
        <v>0</v>
      </c>
      <c r="AL75" s="59">
        <f t="shared" si="60"/>
        <v>0</v>
      </c>
      <c r="AM75" s="52">
        <f t="shared" ref="AM75:AM78" si="62">SUM(AA75:AL75)</f>
        <v>0</v>
      </c>
      <c r="AO75" s="168" t="e">
        <f t="shared" si="59"/>
        <v>#DIV/0!</v>
      </c>
    </row>
    <row r="76" spans="1:41" x14ac:dyDescent="0.3">
      <c r="A76" s="451"/>
      <c r="B76" s="44"/>
      <c r="C76" s="44"/>
      <c r="D76" s="44"/>
      <c r="E76" s="44"/>
      <c r="F76" s="44"/>
      <c r="G76" s="372" t="s">
        <v>181</v>
      </c>
      <c r="H76" s="372"/>
      <c r="I76" s="372"/>
      <c r="J76" s="372"/>
      <c r="K76" s="372"/>
      <c r="L76" s="372"/>
      <c r="M76" s="372"/>
      <c r="N76" s="372"/>
      <c r="O76" s="372"/>
      <c r="P76" s="372"/>
      <c r="Q76" s="372"/>
      <c r="R76" s="372"/>
      <c r="S76" s="372"/>
      <c r="T76" s="413"/>
      <c r="U76" s="413"/>
      <c r="V76" s="413"/>
      <c r="W76" s="413"/>
      <c r="X76" s="414"/>
      <c r="Y76" s="199"/>
      <c r="Z76" s="51" t="str">
        <f t="shared" si="61"/>
        <v>Other Variable budget</v>
      </c>
      <c r="AA76" s="59">
        <f t="shared" si="60"/>
        <v>0</v>
      </c>
      <c r="AB76" s="59">
        <f t="shared" si="60"/>
        <v>0</v>
      </c>
      <c r="AC76" s="59">
        <f t="shared" si="60"/>
        <v>0</v>
      </c>
      <c r="AD76" s="59">
        <f t="shared" si="60"/>
        <v>0</v>
      </c>
      <c r="AE76" s="59">
        <f t="shared" si="60"/>
        <v>0</v>
      </c>
      <c r="AF76" s="59">
        <f t="shared" si="60"/>
        <v>0</v>
      </c>
      <c r="AG76" s="59">
        <f t="shared" si="60"/>
        <v>0</v>
      </c>
      <c r="AH76" s="59">
        <f t="shared" si="60"/>
        <v>0</v>
      </c>
      <c r="AI76" s="59">
        <f t="shared" si="60"/>
        <v>0</v>
      </c>
      <c r="AJ76" s="59">
        <f t="shared" si="60"/>
        <v>0</v>
      </c>
      <c r="AK76" s="59">
        <f t="shared" si="60"/>
        <v>0</v>
      </c>
      <c r="AL76" s="59">
        <f t="shared" si="60"/>
        <v>0</v>
      </c>
      <c r="AM76" s="52">
        <f t="shared" si="62"/>
        <v>0</v>
      </c>
      <c r="AO76" s="168" t="e">
        <f t="shared" si="59"/>
        <v>#DIV/0!</v>
      </c>
    </row>
    <row r="77" spans="1:41" x14ac:dyDescent="0.3">
      <c r="A77" s="451"/>
      <c r="B77" s="44"/>
      <c r="C77" s="44"/>
      <c r="D77" s="44"/>
      <c r="E77" s="44"/>
      <c r="F77" s="44"/>
      <c r="G77" s="372" t="s">
        <v>181</v>
      </c>
      <c r="H77" s="372"/>
      <c r="I77" s="372"/>
      <c r="J77" s="372"/>
      <c r="K77" s="372"/>
      <c r="L77" s="372"/>
      <c r="M77" s="372"/>
      <c r="N77" s="372"/>
      <c r="O77" s="372"/>
      <c r="P77" s="372"/>
      <c r="Q77" s="372"/>
      <c r="R77" s="372"/>
      <c r="S77" s="372"/>
      <c r="T77" s="413"/>
      <c r="U77" s="413"/>
      <c r="V77" s="413"/>
      <c r="W77" s="413"/>
      <c r="X77" s="414"/>
      <c r="Y77" s="199"/>
      <c r="Z77" s="51" t="str">
        <f t="shared" si="61"/>
        <v>Other Variable budget</v>
      </c>
      <c r="AA77" s="59">
        <f t="shared" si="60"/>
        <v>0</v>
      </c>
      <c r="AB77" s="59">
        <f t="shared" si="60"/>
        <v>0</v>
      </c>
      <c r="AC77" s="59">
        <f t="shared" si="60"/>
        <v>0</v>
      </c>
      <c r="AD77" s="59">
        <f t="shared" si="60"/>
        <v>0</v>
      </c>
      <c r="AE77" s="59">
        <f t="shared" si="60"/>
        <v>0</v>
      </c>
      <c r="AF77" s="59">
        <f t="shared" si="60"/>
        <v>0</v>
      </c>
      <c r="AG77" s="59">
        <f t="shared" si="60"/>
        <v>0</v>
      </c>
      <c r="AH77" s="59">
        <f t="shared" si="60"/>
        <v>0</v>
      </c>
      <c r="AI77" s="59">
        <f t="shared" si="60"/>
        <v>0</v>
      </c>
      <c r="AJ77" s="59">
        <f t="shared" si="60"/>
        <v>0</v>
      </c>
      <c r="AK77" s="59">
        <f t="shared" si="60"/>
        <v>0</v>
      </c>
      <c r="AL77" s="59">
        <f t="shared" si="60"/>
        <v>0</v>
      </c>
      <c r="AM77" s="52">
        <f t="shared" si="62"/>
        <v>0</v>
      </c>
      <c r="AO77" s="168" t="e">
        <f t="shared" si="59"/>
        <v>#DIV/0!</v>
      </c>
    </row>
    <row r="78" spans="1:41" ht="16.2" thickBot="1" x14ac:dyDescent="0.35">
      <c r="A78" s="452"/>
      <c r="B78" s="138"/>
      <c r="C78" s="138"/>
      <c r="D78" s="138"/>
      <c r="E78" s="138"/>
      <c r="F78" s="138"/>
      <c r="G78" s="388" t="s">
        <v>181</v>
      </c>
      <c r="H78" s="388"/>
      <c r="I78" s="388"/>
      <c r="J78" s="388"/>
      <c r="K78" s="388"/>
      <c r="L78" s="388"/>
      <c r="M78" s="388"/>
      <c r="N78" s="388"/>
      <c r="O78" s="388"/>
      <c r="P78" s="388"/>
      <c r="Q78" s="388"/>
      <c r="R78" s="388"/>
      <c r="S78" s="388"/>
      <c r="T78" s="424"/>
      <c r="U78" s="424"/>
      <c r="V78" s="424"/>
      <c r="W78" s="424"/>
      <c r="X78" s="425"/>
      <c r="Y78" s="199"/>
      <c r="Z78" s="51" t="str">
        <f t="shared" si="61"/>
        <v>Other Variable budget</v>
      </c>
      <c r="AA78" s="59">
        <f t="shared" si="60"/>
        <v>0</v>
      </c>
      <c r="AB78" s="59">
        <f t="shared" si="60"/>
        <v>0</v>
      </c>
      <c r="AC78" s="59">
        <f t="shared" si="60"/>
        <v>0</v>
      </c>
      <c r="AD78" s="59">
        <f t="shared" si="60"/>
        <v>0</v>
      </c>
      <c r="AE78" s="59">
        <f t="shared" si="60"/>
        <v>0</v>
      </c>
      <c r="AF78" s="59">
        <f t="shared" si="60"/>
        <v>0</v>
      </c>
      <c r="AG78" s="59">
        <f t="shared" si="60"/>
        <v>0</v>
      </c>
      <c r="AH78" s="59">
        <f t="shared" si="60"/>
        <v>0</v>
      </c>
      <c r="AI78" s="59">
        <f t="shared" si="60"/>
        <v>0</v>
      </c>
      <c r="AJ78" s="59">
        <f t="shared" si="60"/>
        <v>0</v>
      </c>
      <c r="AK78" s="59">
        <f t="shared" si="60"/>
        <v>0</v>
      </c>
      <c r="AL78" s="59">
        <f t="shared" si="60"/>
        <v>0</v>
      </c>
      <c r="AM78" s="52">
        <f t="shared" si="62"/>
        <v>0</v>
      </c>
      <c r="AO78" s="168" t="e">
        <f t="shared" si="59"/>
        <v>#DIV/0!</v>
      </c>
    </row>
    <row r="79" spans="1:41" x14ac:dyDescent="0.3">
      <c r="A79" s="44"/>
      <c r="B79" s="44"/>
      <c r="C79" s="44"/>
      <c r="D79" s="44"/>
      <c r="E79" s="44"/>
      <c r="F79" s="44"/>
      <c r="G79" s="142"/>
      <c r="H79" s="142"/>
      <c r="I79" s="142"/>
      <c r="J79" s="142"/>
      <c r="K79" s="142"/>
      <c r="L79" s="142"/>
      <c r="M79" s="142"/>
      <c r="N79" s="142"/>
      <c r="O79" s="142"/>
      <c r="P79" s="142"/>
      <c r="Q79" s="142"/>
      <c r="R79" s="142"/>
      <c r="S79" s="142"/>
      <c r="T79" s="355"/>
      <c r="U79" s="355"/>
      <c r="V79" s="355"/>
      <c r="W79" s="355"/>
      <c r="X79" s="355"/>
      <c r="Y79" s="128"/>
      <c r="Z79" s="61" t="s">
        <v>206</v>
      </c>
      <c r="AA79" s="59"/>
      <c r="AB79" s="59"/>
      <c r="AC79" s="59"/>
      <c r="AD79" s="59"/>
      <c r="AE79" s="59"/>
      <c r="AF79" s="59"/>
      <c r="AG79" s="59"/>
      <c r="AH79" s="59"/>
      <c r="AI79" s="59"/>
      <c r="AJ79" s="59"/>
      <c r="AK79" s="59"/>
      <c r="AL79" s="59"/>
      <c r="AM79" s="52"/>
      <c r="AO79" s="168" t="e">
        <f t="shared" si="59"/>
        <v>#DIV/0!</v>
      </c>
    </row>
    <row r="80" spans="1:41" x14ac:dyDescent="0.3">
      <c r="A80" s="44"/>
      <c r="B80" s="44"/>
      <c r="C80" s="44"/>
      <c r="D80" s="44"/>
      <c r="E80" s="44"/>
      <c r="F80" s="44"/>
      <c r="G80" s="426" t="s">
        <v>182</v>
      </c>
      <c r="H80" s="426"/>
      <c r="I80" s="426"/>
      <c r="J80" s="426"/>
      <c r="K80" s="426"/>
      <c r="L80" s="426"/>
      <c r="M80" s="426"/>
      <c r="N80" s="426"/>
      <c r="O80" s="426"/>
      <c r="P80" s="426"/>
      <c r="Q80" s="426"/>
      <c r="R80" s="426"/>
      <c r="S80" s="426"/>
      <c r="T80" s="429"/>
      <c r="U80" s="429"/>
      <c r="V80" s="429"/>
      <c r="W80" s="429"/>
      <c r="X80" s="429"/>
      <c r="Y80" s="144"/>
      <c r="Z80" s="51" t="s">
        <v>206</v>
      </c>
      <c r="AA80" s="59">
        <f>$T$98*AA$9</f>
        <v>0</v>
      </c>
      <c r="AB80" s="59">
        <f t="shared" ref="AB80:AM80" si="63">$T$98*AB$9</f>
        <v>0</v>
      </c>
      <c r="AC80" s="59">
        <f t="shared" si="63"/>
        <v>0</v>
      </c>
      <c r="AD80" s="59">
        <f t="shared" si="63"/>
        <v>0</v>
      </c>
      <c r="AE80" s="59">
        <f t="shared" si="63"/>
        <v>0</v>
      </c>
      <c r="AF80" s="59">
        <f t="shared" si="63"/>
        <v>0</v>
      </c>
      <c r="AG80" s="59">
        <f t="shared" si="63"/>
        <v>0</v>
      </c>
      <c r="AH80" s="59">
        <f t="shared" si="63"/>
        <v>0</v>
      </c>
      <c r="AI80" s="59">
        <f t="shared" si="63"/>
        <v>0</v>
      </c>
      <c r="AJ80" s="59">
        <f t="shared" si="63"/>
        <v>0</v>
      </c>
      <c r="AK80" s="59">
        <f t="shared" si="63"/>
        <v>0</v>
      </c>
      <c r="AL80" s="59">
        <f t="shared" si="63"/>
        <v>0</v>
      </c>
      <c r="AM80" s="55">
        <f t="shared" si="63"/>
        <v>0</v>
      </c>
      <c r="AO80" s="168" t="e">
        <f t="shared" si="59"/>
        <v>#DIV/0!</v>
      </c>
    </row>
    <row r="81" spans="1:41" x14ac:dyDescent="0.3">
      <c r="G81" s="143"/>
      <c r="H81" s="143"/>
      <c r="I81" s="143"/>
      <c r="J81" s="143"/>
      <c r="K81" s="143"/>
      <c r="L81" s="143"/>
      <c r="M81" s="143"/>
      <c r="N81" s="143"/>
      <c r="O81" s="143"/>
      <c r="P81" s="143"/>
      <c r="Q81" s="143"/>
      <c r="R81" s="143"/>
      <c r="S81" s="143"/>
      <c r="T81" s="354"/>
      <c r="U81" s="354"/>
      <c r="V81" s="354"/>
      <c r="W81" s="354"/>
      <c r="X81" s="354"/>
      <c r="Y81" s="144"/>
      <c r="Z81" s="71" t="s">
        <v>48</v>
      </c>
      <c r="AA81" s="72">
        <f>SUM(AA19:AA80)</f>
        <v>0</v>
      </c>
      <c r="AB81" s="72">
        <f t="shared" ref="AB81:AM81" si="64">SUM(AB19:AB80)</f>
        <v>0</v>
      </c>
      <c r="AC81" s="72">
        <f t="shared" si="64"/>
        <v>0</v>
      </c>
      <c r="AD81" s="72">
        <f t="shared" si="64"/>
        <v>0</v>
      </c>
      <c r="AE81" s="72">
        <f t="shared" si="64"/>
        <v>0</v>
      </c>
      <c r="AF81" s="72">
        <f t="shared" si="64"/>
        <v>0</v>
      </c>
      <c r="AG81" s="72">
        <f t="shared" si="64"/>
        <v>0</v>
      </c>
      <c r="AH81" s="72">
        <f t="shared" si="64"/>
        <v>0</v>
      </c>
      <c r="AI81" s="72">
        <f t="shared" si="64"/>
        <v>0</v>
      </c>
      <c r="AJ81" s="72">
        <f t="shared" si="64"/>
        <v>0</v>
      </c>
      <c r="AK81" s="72">
        <f t="shared" si="64"/>
        <v>0</v>
      </c>
      <c r="AL81" s="72">
        <f t="shared" si="64"/>
        <v>0</v>
      </c>
      <c r="AM81" s="73">
        <f t="shared" si="64"/>
        <v>0</v>
      </c>
      <c r="AO81" s="168" t="e">
        <f t="shared" si="59"/>
        <v>#DIV/0!</v>
      </c>
    </row>
    <row r="82" spans="1:41" ht="23.4" x14ac:dyDescent="0.3">
      <c r="A82" s="430" t="s">
        <v>197</v>
      </c>
      <c r="B82" s="430"/>
      <c r="C82" s="430"/>
      <c r="D82" s="430"/>
      <c r="E82" s="430"/>
      <c r="F82" s="430"/>
      <c r="G82" s="430"/>
      <c r="H82" s="430"/>
      <c r="I82" s="430"/>
      <c r="J82" s="430"/>
      <c r="K82" s="430"/>
      <c r="L82" s="430"/>
      <c r="M82" s="430"/>
      <c r="N82" s="430"/>
      <c r="O82" s="430"/>
      <c r="P82" s="430"/>
      <c r="Q82" s="430"/>
      <c r="R82" s="430"/>
      <c r="S82" s="430"/>
      <c r="T82" s="356"/>
      <c r="U82" s="356"/>
      <c r="V82" s="356"/>
      <c r="W82" s="356"/>
      <c r="X82" s="356"/>
      <c r="Y82" s="164"/>
      <c r="Z82" s="51"/>
      <c r="AA82" s="48"/>
      <c r="AB82" s="48"/>
      <c r="AC82" s="48"/>
      <c r="AD82" s="48"/>
      <c r="AE82" s="48"/>
      <c r="AF82" s="48"/>
      <c r="AG82" s="48"/>
      <c r="AH82" s="48"/>
      <c r="AI82" s="48"/>
      <c r="AJ82" s="48"/>
      <c r="AK82" s="48"/>
      <c r="AL82" s="48"/>
      <c r="AM82" s="52"/>
      <c r="AO82" s="168" t="e">
        <f t="shared" si="59"/>
        <v>#DIV/0!</v>
      </c>
    </row>
    <row r="83" spans="1:41" ht="24" thickBot="1" x14ac:dyDescent="0.35">
      <c r="A83" s="431"/>
      <c r="B83" s="431"/>
      <c r="C83" s="431"/>
      <c r="D83" s="431"/>
      <c r="E83" s="431"/>
      <c r="F83" s="431"/>
      <c r="G83" s="431"/>
      <c r="H83" s="431"/>
      <c r="I83" s="431"/>
      <c r="J83" s="431"/>
      <c r="K83" s="431"/>
      <c r="L83" s="431"/>
      <c r="M83" s="431"/>
      <c r="N83" s="431"/>
      <c r="O83" s="431"/>
      <c r="P83" s="431"/>
      <c r="Q83" s="431"/>
      <c r="R83" s="431"/>
      <c r="S83" s="431"/>
      <c r="T83" s="357"/>
      <c r="U83" s="357"/>
      <c r="V83" s="357"/>
      <c r="W83" s="357"/>
      <c r="X83" s="357"/>
      <c r="Y83" s="164"/>
      <c r="Z83" s="68" t="s">
        <v>49</v>
      </c>
      <c r="AA83" s="69" t="e">
        <f t="shared" ref="AA83:AL83" si="65">AA16-AA81</f>
        <v>#REF!</v>
      </c>
      <c r="AB83" s="69" t="e">
        <f t="shared" si="65"/>
        <v>#REF!</v>
      </c>
      <c r="AC83" s="69" t="e">
        <f t="shared" si="65"/>
        <v>#REF!</v>
      </c>
      <c r="AD83" s="69" t="e">
        <f t="shared" si="65"/>
        <v>#REF!</v>
      </c>
      <c r="AE83" s="69" t="e">
        <f t="shared" si="65"/>
        <v>#REF!</v>
      </c>
      <c r="AF83" s="69" t="e">
        <f t="shared" si="65"/>
        <v>#REF!</v>
      </c>
      <c r="AG83" s="69" t="e">
        <f t="shared" si="65"/>
        <v>#REF!</v>
      </c>
      <c r="AH83" s="69" t="e">
        <f t="shared" si="65"/>
        <v>#REF!</v>
      </c>
      <c r="AI83" s="69" t="e">
        <f t="shared" si="65"/>
        <v>#REF!</v>
      </c>
      <c r="AJ83" s="69" t="e">
        <f t="shared" si="65"/>
        <v>#REF!</v>
      </c>
      <c r="AK83" s="69" t="e">
        <f t="shared" si="65"/>
        <v>#REF!</v>
      </c>
      <c r="AL83" s="69" t="e">
        <f t="shared" si="65"/>
        <v>#REF!</v>
      </c>
      <c r="AM83" s="70" t="e">
        <f t="shared" ref="AM83" si="66">SUM(AA83:AL83)</f>
        <v>#REF!</v>
      </c>
      <c r="AO83" s="168" t="e">
        <f t="shared" si="59"/>
        <v>#DIV/0!</v>
      </c>
    </row>
    <row r="84" spans="1:41" ht="24" thickBot="1" x14ac:dyDescent="0.35">
      <c r="A84" s="145" t="s">
        <v>183</v>
      </c>
      <c r="B84" s="146"/>
      <c r="C84" s="146"/>
      <c r="D84" s="146"/>
      <c r="E84" s="458" t="s">
        <v>184</v>
      </c>
      <c r="F84" s="458"/>
      <c r="G84" s="458"/>
      <c r="H84" s="458"/>
      <c r="I84" s="458"/>
      <c r="J84" s="458"/>
      <c r="K84" s="458"/>
      <c r="L84" s="458"/>
      <c r="M84" s="458"/>
      <c r="N84" s="458"/>
      <c r="O84" s="458"/>
      <c r="P84" s="458"/>
      <c r="Q84" s="458"/>
      <c r="R84" s="458"/>
      <c r="S84" s="458"/>
      <c r="T84" s="434"/>
      <c r="U84" s="434"/>
      <c r="V84" s="434"/>
      <c r="W84" s="434"/>
      <c r="X84" s="435"/>
      <c r="Y84" s="170"/>
      <c r="Z84" s="171"/>
      <c r="AA84" s="171"/>
      <c r="AB84" s="171"/>
      <c r="AC84" s="171"/>
      <c r="AD84" s="171"/>
      <c r="AE84" s="171"/>
      <c r="AF84" s="171"/>
      <c r="AG84" s="171"/>
      <c r="AH84" s="65"/>
      <c r="AI84" s="172"/>
      <c r="AJ84" s="172"/>
      <c r="AK84" s="172"/>
      <c r="AL84" s="172"/>
      <c r="AM84" s="173"/>
      <c r="AO84" s="168" t="e">
        <f t="shared" si="59"/>
        <v>#DIV/0!</v>
      </c>
    </row>
    <row r="85" spans="1:41" x14ac:dyDescent="0.3">
      <c r="A85" s="436" t="s">
        <v>185</v>
      </c>
      <c r="B85" s="137"/>
      <c r="C85" s="137"/>
      <c r="D85" s="137"/>
      <c r="E85" s="407" t="s">
        <v>186</v>
      </c>
      <c r="F85" s="407"/>
      <c r="G85" s="407"/>
      <c r="H85" s="407"/>
      <c r="I85" s="407"/>
      <c r="J85" s="407"/>
      <c r="K85" s="407"/>
      <c r="L85" s="407"/>
      <c r="M85" s="407"/>
      <c r="N85" s="407"/>
      <c r="O85" s="407"/>
      <c r="P85" s="407"/>
      <c r="Q85" s="407"/>
      <c r="R85" s="407"/>
      <c r="S85" s="407"/>
      <c r="T85" s="447"/>
      <c r="U85" s="447"/>
      <c r="V85" s="447"/>
      <c r="W85" s="447"/>
      <c r="X85" s="448"/>
      <c r="Y85" s="163"/>
      <c r="Z85" s="171"/>
      <c r="AA85" s="171"/>
      <c r="AB85" s="171"/>
      <c r="AC85" s="174"/>
      <c r="AD85" s="65"/>
      <c r="AE85" s="65"/>
      <c r="AF85" s="114"/>
      <c r="AG85" s="114"/>
      <c r="AH85" s="114"/>
      <c r="AI85" s="175"/>
      <c r="AJ85" s="175"/>
      <c r="AK85" s="175"/>
      <c r="AL85" s="175"/>
      <c r="AM85" s="173"/>
      <c r="AO85" s="168" t="e">
        <f>AM81/AM9</f>
        <v>#DIV/0!</v>
      </c>
    </row>
    <row r="86" spans="1:41" x14ac:dyDescent="0.3">
      <c r="A86" s="437"/>
      <c r="B86" s="44"/>
      <c r="C86" s="44"/>
      <c r="D86" s="44"/>
      <c r="E86" s="147"/>
      <c r="F86" s="147"/>
      <c r="G86" s="449" t="s">
        <v>187</v>
      </c>
      <c r="H86" s="449"/>
      <c r="I86" s="449"/>
      <c r="J86" s="449"/>
      <c r="K86" s="449"/>
      <c r="L86" s="449"/>
      <c r="M86" s="449"/>
      <c r="N86" s="449"/>
      <c r="O86" s="449"/>
      <c r="P86" s="449"/>
      <c r="Q86" s="449"/>
      <c r="R86" s="449"/>
      <c r="S86" s="449"/>
      <c r="T86" s="432"/>
      <c r="U86" s="432"/>
      <c r="V86" s="432"/>
      <c r="W86" s="432"/>
      <c r="X86" s="433"/>
      <c r="Y86" s="176"/>
      <c r="Z86" s="171"/>
      <c r="AA86" s="171"/>
      <c r="AB86" s="114"/>
      <c r="AC86" s="114"/>
      <c r="AD86" s="114"/>
      <c r="AE86" s="177"/>
      <c r="AF86" s="172"/>
      <c r="AG86" s="172"/>
      <c r="AH86" s="172"/>
      <c r="AI86" s="172"/>
      <c r="AJ86" s="172"/>
      <c r="AK86" s="172"/>
      <c r="AL86" s="172"/>
      <c r="AM86" s="173"/>
    </row>
    <row r="87" spans="1:41" ht="16.2" thickBot="1" x14ac:dyDescent="0.35">
      <c r="A87" s="438"/>
      <c r="B87" s="138"/>
      <c r="C87" s="138"/>
      <c r="D87" s="138"/>
      <c r="E87" s="148"/>
      <c r="F87" s="148"/>
      <c r="G87" s="441" t="s">
        <v>188</v>
      </c>
      <c r="H87" s="441"/>
      <c r="I87" s="441"/>
      <c r="J87" s="441"/>
      <c r="K87" s="441"/>
      <c r="L87" s="441"/>
      <c r="M87" s="441"/>
      <c r="N87" s="441"/>
      <c r="O87" s="441"/>
      <c r="P87" s="441"/>
      <c r="Q87" s="441"/>
      <c r="R87" s="441"/>
      <c r="S87" s="441"/>
      <c r="T87" s="393"/>
      <c r="U87" s="393"/>
      <c r="V87" s="393"/>
      <c r="W87" s="393"/>
      <c r="X87" s="394"/>
      <c r="Y87" s="176"/>
      <c r="Z87" s="177"/>
      <c r="AA87" s="172"/>
      <c r="AB87" s="172"/>
      <c r="AC87" s="172"/>
      <c r="AD87" s="172"/>
      <c r="AE87" s="172"/>
      <c r="AF87" s="172"/>
      <c r="AG87" s="172"/>
      <c r="AH87" s="172"/>
      <c r="AI87" s="172"/>
      <c r="AJ87" s="172"/>
      <c r="AK87" s="172"/>
      <c r="AL87" s="172"/>
      <c r="AM87" s="173"/>
    </row>
    <row r="88" spans="1:41" x14ac:dyDescent="0.3">
      <c r="A88" s="455" t="s">
        <v>189</v>
      </c>
      <c r="B88" s="137"/>
      <c r="C88" s="137"/>
      <c r="D88" s="137"/>
      <c r="E88" s="407" t="s">
        <v>74</v>
      </c>
      <c r="F88" s="407"/>
      <c r="G88" s="407"/>
      <c r="H88" s="407"/>
      <c r="I88" s="407"/>
      <c r="J88" s="407"/>
      <c r="K88" s="407"/>
      <c r="L88" s="407"/>
      <c r="M88" s="407"/>
      <c r="N88" s="407"/>
      <c r="O88" s="407"/>
      <c r="P88" s="407"/>
      <c r="Q88" s="407"/>
      <c r="R88" s="407"/>
      <c r="S88" s="407"/>
      <c r="T88" s="408"/>
      <c r="U88" s="408"/>
      <c r="V88" s="408"/>
      <c r="W88" s="408"/>
      <c r="X88" s="409"/>
      <c r="Y88" s="113"/>
      <c r="Z88" s="165"/>
      <c r="AA88" s="166"/>
      <c r="AB88" s="166"/>
      <c r="AC88" s="166"/>
      <c r="AD88" s="166"/>
      <c r="AE88" s="166"/>
      <c r="AF88" s="166"/>
      <c r="AG88" s="166"/>
      <c r="AH88" s="166"/>
      <c r="AI88" s="166"/>
      <c r="AJ88" s="166"/>
      <c r="AK88" s="166"/>
      <c r="AL88" s="166"/>
      <c r="AM88" s="169"/>
      <c r="AO88" s="179">
        <f>AM81</f>
        <v>0</v>
      </c>
    </row>
    <row r="89" spans="1:41" x14ac:dyDescent="0.3">
      <c r="A89" s="456"/>
      <c r="B89" s="44"/>
      <c r="C89" s="44"/>
      <c r="D89" s="44"/>
      <c r="E89" s="44"/>
      <c r="F89" s="44"/>
      <c r="G89" s="372" t="s">
        <v>75</v>
      </c>
      <c r="H89" s="372"/>
      <c r="I89" s="372"/>
      <c r="J89" s="372"/>
      <c r="K89" s="372"/>
      <c r="L89" s="372"/>
      <c r="M89" s="372"/>
      <c r="N89" s="372"/>
      <c r="O89" s="372"/>
      <c r="P89" s="372"/>
      <c r="Q89" s="372"/>
      <c r="R89" s="372"/>
      <c r="S89" s="372"/>
      <c r="T89" s="432"/>
      <c r="U89" s="432"/>
      <c r="V89" s="432"/>
      <c r="W89" s="432"/>
      <c r="X89" s="433"/>
      <c r="Y89" s="176"/>
      <c r="Z89" s="165"/>
      <c r="AA89" s="180"/>
      <c r="AB89" s="180"/>
      <c r="AC89" s="180"/>
      <c r="AD89" s="180"/>
      <c r="AE89" s="180"/>
      <c r="AF89" s="180"/>
      <c r="AG89" s="180"/>
      <c r="AH89" s="180"/>
      <c r="AI89" s="180"/>
      <c r="AJ89" s="180"/>
      <c r="AK89" s="180"/>
      <c r="AL89" s="180"/>
      <c r="AM89" s="169"/>
      <c r="AO89" s="178">
        <f>'Weather - Seasonal Adjustments'!E3*5</f>
        <v>0</v>
      </c>
    </row>
    <row r="90" spans="1:41" x14ac:dyDescent="0.3">
      <c r="A90" s="456"/>
      <c r="B90" s="44"/>
      <c r="C90" s="44"/>
      <c r="D90" s="44"/>
      <c r="E90" s="44"/>
      <c r="F90" s="44"/>
      <c r="G90" s="372" t="s">
        <v>76</v>
      </c>
      <c r="H90" s="372"/>
      <c r="I90" s="372"/>
      <c r="J90" s="372"/>
      <c r="K90" s="372"/>
      <c r="L90" s="372"/>
      <c r="M90" s="372"/>
      <c r="N90" s="372"/>
      <c r="O90" s="372"/>
      <c r="P90" s="372"/>
      <c r="Q90" s="372"/>
      <c r="R90" s="372"/>
      <c r="S90" s="372"/>
      <c r="T90" s="432"/>
      <c r="U90" s="432"/>
      <c r="V90" s="432"/>
      <c r="W90" s="432"/>
      <c r="X90" s="433"/>
      <c r="Y90" s="176"/>
      <c r="Z90" s="181"/>
      <c r="AA90" s="181"/>
      <c r="AB90" s="181"/>
      <c r="AC90" s="181"/>
      <c r="AD90" s="181"/>
      <c r="AE90" s="181"/>
      <c r="AF90" s="181"/>
      <c r="AG90" s="181"/>
      <c r="AH90" s="181"/>
      <c r="AI90" s="181"/>
      <c r="AJ90" s="181"/>
      <c r="AK90" s="181"/>
      <c r="AL90" s="181"/>
      <c r="AM90" s="169"/>
      <c r="AO90" s="179" t="e">
        <f>AO88/AO89</f>
        <v>#DIV/0!</v>
      </c>
    </row>
    <row r="91" spans="1:41" ht="16.2" thickBot="1" x14ac:dyDescent="0.35">
      <c r="A91" s="457"/>
      <c r="B91" s="138"/>
      <c r="C91" s="138"/>
      <c r="D91" s="138"/>
      <c r="E91" s="138"/>
      <c r="F91" s="138"/>
      <c r="G91" s="388" t="s">
        <v>77</v>
      </c>
      <c r="H91" s="388"/>
      <c r="I91" s="388"/>
      <c r="J91" s="388"/>
      <c r="K91" s="388"/>
      <c r="L91" s="388"/>
      <c r="M91" s="388"/>
      <c r="N91" s="388"/>
      <c r="O91" s="388"/>
      <c r="P91" s="388"/>
      <c r="Q91" s="388"/>
      <c r="R91" s="388"/>
      <c r="S91" s="388"/>
      <c r="T91" s="393"/>
      <c r="U91" s="393"/>
      <c r="V91" s="393"/>
      <c r="W91" s="393"/>
      <c r="X91" s="394"/>
      <c r="Y91" s="176"/>
      <c r="Z91" s="182"/>
      <c r="AA91" s="182"/>
      <c r="AB91" s="182"/>
      <c r="AC91" s="182"/>
      <c r="AD91" s="182"/>
      <c r="AE91" s="182"/>
      <c r="AF91" s="182"/>
      <c r="AG91" s="182"/>
      <c r="AH91" s="182"/>
      <c r="AI91" s="182"/>
      <c r="AJ91" s="182"/>
      <c r="AK91" s="182"/>
      <c r="AL91" s="182"/>
      <c r="AM91" s="169"/>
    </row>
    <row r="92" spans="1:41" ht="15.6" customHeight="1" x14ac:dyDescent="0.3">
      <c r="A92" s="442" t="s">
        <v>190</v>
      </c>
      <c r="B92" s="137"/>
      <c r="C92" s="137"/>
      <c r="D92" s="137"/>
      <c r="E92" s="407" t="s">
        <v>78</v>
      </c>
      <c r="F92" s="407"/>
      <c r="G92" s="407"/>
      <c r="H92" s="407"/>
      <c r="I92" s="407"/>
      <c r="J92" s="407"/>
      <c r="K92" s="407"/>
      <c r="L92" s="407"/>
      <c r="M92" s="407"/>
      <c r="N92" s="407"/>
      <c r="O92" s="407"/>
      <c r="P92" s="407"/>
      <c r="Q92" s="407"/>
      <c r="R92" s="407"/>
      <c r="S92" s="407"/>
      <c r="T92" s="408"/>
      <c r="U92" s="408"/>
      <c r="V92" s="408"/>
      <c r="W92" s="408"/>
      <c r="X92" s="409"/>
      <c r="Y92" s="113"/>
      <c r="Z92" s="182"/>
      <c r="AA92" s="182"/>
      <c r="AB92" s="182"/>
      <c r="AC92" s="182"/>
      <c r="AD92" s="182"/>
      <c r="AE92" s="182"/>
      <c r="AF92" s="182"/>
      <c r="AG92" s="182"/>
      <c r="AH92" s="182"/>
      <c r="AI92" s="182"/>
      <c r="AJ92" s="182"/>
      <c r="AK92" s="182"/>
      <c r="AL92" s="182"/>
      <c r="AM92" s="169"/>
    </row>
    <row r="93" spans="1:41" ht="15.6" customHeight="1" x14ac:dyDescent="0.3">
      <c r="A93" s="443"/>
      <c r="B93" s="44"/>
      <c r="C93" s="44"/>
      <c r="D93" s="44"/>
      <c r="E93" s="44"/>
      <c r="F93" s="44"/>
      <c r="G93" s="44" t="s">
        <v>45</v>
      </c>
      <c r="H93" s="44"/>
      <c r="I93" s="44"/>
      <c r="J93" s="44"/>
      <c r="K93" s="44"/>
      <c r="L93" s="44"/>
      <c r="M93" s="44"/>
      <c r="N93" s="44"/>
      <c r="O93" s="44"/>
      <c r="P93" s="44"/>
      <c r="Q93" s="44"/>
      <c r="R93" s="44"/>
      <c r="S93" s="44"/>
      <c r="T93" s="432"/>
      <c r="U93" s="432"/>
      <c r="V93" s="432"/>
      <c r="W93" s="432"/>
      <c r="X93" s="433"/>
      <c r="Y93" s="176"/>
      <c r="Z93" s="183"/>
      <c r="AA93" s="182"/>
      <c r="AB93" s="182"/>
      <c r="AC93" s="182"/>
      <c r="AD93" s="182"/>
      <c r="AE93" s="182"/>
      <c r="AF93" s="182"/>
      <c r="AG93" s="182"/>
      <c r="AH93" s="182"/>
      <c r="AI93" s="182"/>
      <c r="AJ93" s="182"/>
      <c r="AK93" s="182"/>
      <c r="AL93" s="182"/>
      <c r="AM93" s="169"/>
    </row>
    <row r="94" spans="1:41" ht="15.6" customHeight="1" x14ac:dyDescent="0.3">
      <c r="A94" s="443"/>
      <c r="B94" s="44"/>
      <c r="C94" s="44"/>
      <c r="D94" s="44"/>
      <c r="E94" s="44"/>
      <c r="F94" s="44"/>
      <c r="G94" s="44" t="s">
        <v>46</v>
      </c>
      <c r="H94" s="44"/>
      <c r="I94" s="44"/>
      <c r="J94" s="44"/>
      <c r="K94" s="44"/>
      <c r="L94" s="44"/>
      <c r="M94" s="44"/>
      <c r="N94" s="44"/>
      <c r="O94" s="44"/>
      <c r="P94" s="44"/>
      <c r="Q94" s="44"/>
      <c r="R94" s="44"/>
      <c r="S94" s="44"/>
      <c r="T94" s="432"/>
      <c r="U94" s="432"/>
      <c r="V94" s="432"/>
      <c r="W94" s="432"/>
      <c r="X94" s="433"/>
      <c r="Y94" s="176"/>
      <c r="Z94" s="182"/>
      <c r="AA94" s="184"/>
      <c r="AB94" s="184"/>
      <c r="AC94" s="184"/>
      <c r="AD94" s="184"/>
      <c r="AE94" s="184"/>
      <c r="AF94" s="184"/>
      <c r="AG94" s="184"/>
      <c r="AH94" s="184"/>
      <c r="AI94" s="184"/>
      <c r="AJ94" s="184"/>
      <c r="AK94" s="184"/>
      <c r="AL94" s="184"/>
      <c r="AM94" s="169"/>
    </row>
    <row r="95" spans="1:41" ht="15.6" customHeight="1" x14ac:dyDescent="0.3">
      <c r="A95" s="443"/>
      <c r="B95" s="44"/>
      <c r="C95" s="44"/>
      <c r="D95" s="44"/>
      <c r="E95" s="44"/>
      <c r="F95" s="44"/>
      <c r="G95" s="44" t="s">
        <v>191</v>
      </c>
      <c r="H95" s="44"/>
      <c r="I95" s="44"/>
      <c r="J95" s="44"/>
      <c r="K95" s="44"/>
      <c r="L95" s="44"/>
      <c r="M95" s="44"/>
      <c r="N95" s="44"/>
      <c r="O95" s="44"/>
      <c r="P95" s="44"/>
      <c r="Q95" s="44"/>
      <c r="R95" s="44"/>
      <c r="S95" s="44"/>
      <c r="T95" s="432"/>
      <c r="U95" s="432"/>
      <c r="V95" s="432"/>
      <c r="W95" s="432"/>
      <c r="X95" s="433"/>
      <c r="Y95" s="176"/>
      <c r="Z95" s="182"/>
      <c r="AA95" s="185"/>
      <c r="AB95" s="185"/>
      <c r="AC95" s="185"/>
      <c r="AD95" s="185"/>
      <c r="AE95" s="185"/>
      <c r="AF95" s="185"/>
      <c r="AG95" s="185"/>
      <c r="AH95" s="185"/>
      <c r="AI95" s="185"/>
      <c r="AJ95" s="185"/>
      <c r="AK95" s="185"/>
      <c r="AL95" s="185"/>
      <c r="AM95" s="169"/>
    </row>
    <row r="96" spans="1:41" ht="15.6" customHeight="1" x14ac:dyDescent="0.3">
      <c r="A96" s="443"/>
      <c r="B96" s="44"/>
      <c r="C96" s="44"/>
      <c r="D96" s="44"/>
      <c r="E96" s="44"/>
      <c r="F96" s="44"/>
      <c r="G96" s="44" t="s">
        <v>191</v>
      </c>
      <c r="H96" s="44"/>
      <c r="I96" s="44"/>
      <c r="J96" s="44"/>
      <c r="K96" s="44"/>
      <c r="L96" s="44"/>
      <c r="M96" s="44"/>
      <c r="N96" s="44"/>
      <c r="O96" s="44"/>
      <c r="P96" s="44"/>
      <c r="Q96" s="44"/>
      <c r="R96" s="44"/>
      <c r="S96" s="44"/>
      <c r="T96" s="432"/>
      <c r="U96" s="432"/>
      <c r="V96" s="432"/>
      <c r="W96" s="432"/>
      <c r="X96" s="433"/>
      <c r="Y96" s="176"/>
      <c r="Z96" s="182"/>
      <c r="AA96" s="184"/>
      <c r="AB96" s="184"/>
      <c r="AC96" s="184"/>
      <c r="AD96" s="184"/>
      <c r="AE96" s="184"/>
      <c r="AF96" s="184"/>
      <c r="AG96" s="184"/>
      <c r="AH96" s="184"/>
      <c r="AI96" s="184"/>
      <c r="AJ96" s="184"/>
      <c r="AK96" s="184"/>
      <c r="AL96" s="184"/>
      <c r="AM96" s="169"/>
    </row>
    <row r="97" spans="1:39" ht="15.75" customHeight="1" thickBot="1" x14ac:dyDescent="0.35">
      <c r="A97" s="443"/>
      <c r="B97" s="44"/>
      <c r="C97" s="44"/>
      <c r="D97" s="44"/>
      <c r="E97" s="44"/>
      <c r="F97" s="44"/>
      <c r="G97" s="44" t="s">
        <v>191</v>
      </c>
      <c r="H97" s="44"/>
      <c r="I97" s="44"/>
      <c r="J97" s="44"/>
      <c r="K97" s="44"/>
      <c r="L97" s="44"/>
      <c r="M97" s="44"/>
      <c r="N97" s="44"/>
      <c r="O97" s="44"/>
      <c r="P97" s="44"/>
      <c r="Q97" s="44"/>
      <c r="R97" s="44"/>
      <c r="S97" s="44"/>
      <c r="T97" s="432"/>
      <c r="U97" s="432"/>
      <c r="V97" s="432"/>
      <c r="W97" s="432"/>
      <c r="X97" s="433"/>
      <c r="Y97" s="176"/>
      <c r="Z97" s="182"/>
      <c r="AA97" s="184"/>
      <c r="AB97" s="184"/>
      <c r="AC97" s="184"/>
      <c r="AD97" s="184"/>
      <c r="AE97" s="184"/>
      <c r="AF97" s="184"/>
      <c r="AG97" s="184"/>
      <c r="AH97" s="184"/>
      <c r="AI97" s="184"/>
      <c r="AJ97" s="184"/>
      <c r="AK97" s="184"/>
      <c r="AL97" s="184"/>
      <c r="AM97" s="169"/>
    </row>
    <row r="98" spans="1:39" ht="24" thickBot="1" x14ac:dyDescent="0.35">
      <c r="A98" s="202" t="s">
        <v>206</v>
      </c>
      <c r="B98" s="146"/>
      <c r="C98" s="146"/>
      <c r="D98" s="146"/>
      <c r="E98" s="146"/>
      <c r="F98" s="146"/>
      <c r="G98" s="203" t="s">
        <v>79</v>
      </c>
      <c r="H98" s="204"/>
      <c r="I98" s="204"/>
      <c r="J98" s="204"/>
      <c r="K98" s="204"/>
      <c r="L98" s="204"/>
      <c r="M98" s="204"/>
      <c r="N98" s="204"/>
      <c r="O98" s="204"/>
      <c r="P98" s="204"/>
      <c r="Q98" s="204"/>
      <c r="R98" s="204"/>
      <c r="S98" s="204"/>
      <c r="T98" s="439"/>
      <c r="U98" s="439"/>
      <c r="V98" s="439"/>
      <c r="W98" s="439"/>
      <c r="X98" s="440"/>
      <c r="Y98" s="176"/>
      <c r="Z98" s="182"/>
      <c r="AA98" s="184"/>
      <c r="AB98" s="184"/>
      <c r="AC98" s="184"/>
      <c r="AD98" s="184"/>
      <c r="AE98" s="184"/>
      <c r="AF98" s="184"/>
      <c r="AG98" s="184"/>
      <c r="AH98" s="184"/>
      <c r="AI98" s="184"/>
      <c r="AJ98" s="184"/>
      <c r="AK98" s="184"/>
      <c r="AL98" s="184"/>
      <c r="AM98" s="169"/>
    </row>
    <row r="99" spans="1:39" x14ac:dyDescent="0.3">
      <c r="A99" s="44"/>
      <c r="B99" s="44"/>
      <c r="C99" s="44"/>
      <c r="D99" s="44"/>
      <c r="E99" s="44"/>
      <c r="F99" s="44"/>
      <c r="G99" s="426" t="s">
        <v>192</v>
      </c>
      <c r="H99" s="426"/>
      <c r="I99" s="426"/>
      <c r="J99" s="426"/>
      <c r="K99" s="426"/>
      <c r="L99" s="426"/>
      <c r="M99" s="426"/>
      <c r="N99" s="426"/>
      <c r="O99" s="426"/>
      <c r="P99" s="426"/>
      <c r="Q99" s="426"/>
      <c r="R99" s="426"/>
      <c r="S99" s="426"/>
      <c r="T99" s="427"/>
      <c r="U99" s="428"/>
      <c r="V99" s="428"/>
      <c r="W99" s="428"/>
      <c r="X99" s="428"/>
      <c r="Y99" s="186"/>
      <c r="Z99" s="182"/>
      <c r="AA99" s="187"/>
      <c r="AB99" s="187"/>
      <c r="AC99" s="187"/>
      <c r="AD99" s="187"/>
      <c r="AE99" s="187"/>
      <c r="AF99" s="187"/>
      <c r="AG99" s="187"/>
      <c r="AH99" s="187"/>
      <c r="AI99" s="187"/>
      <c r="AJ99" s="187"/>
      <c r="AK99" s="187"/>
      <c r="AL99" s="187"/>
      <c r="AM99" s="169"/>
    </row>
    <row r="100" spans="1:39" x14ac:dyDescent="0.3">
      <c r="Z100" s="182"/>
      <c r="AA100" s="184"/>
      <c r="AB100" s="184"/>
      <c r="AC100" s="184"/>
      <c r="AD100" s="184"/>
      <c r="AE100" s="184"/>
      <c r="AF100" s="184"/>
      <c r="AG100" s="184"/>
      <c r="AH100" s="184"/>
      <c r="AI100" s="184"/>
      <c r="AJ100" s="184"/>
      <c r="AK100" s="184"/>
      <c r="AL100" s="184"/>
      <c r="AM100" s="188"/>
    </row>
    <row r="101" spans="1:39" x14ac:dyDescent="0.3">
      <c r="Z101" s="189"/>
      <c r="AA101" s="187"/>
      <c r="AB101" s="187"/>
      <c r="AC101" s="187"/>
      <c r="AD101" s="187"/>
      <c r="AE101" s="187"/>
      <c r="AF101" s="187"/>
      <c r="AG101" s="187"/>
      <c r="AH101" s="187"/>
      <c r="AI101" s="187"/>
      <c r="AJ101" s="187"/>
      <c r="AK101" s="187"/>
      <c r="AL101" s="187"/>
      <c r="AM101" s="188"/>
    </row>
    <row r="102" spans="1:39" x14ac:dyDescent="0.3">
      <c r="Z102" s="182"/>
      <c r="AA102" s="184"/>
      <c r="AB102" s="184"/>
      <c r="AC102" s="184"/>
      <c r="AD102" s="184"/>
      <c r="AE102" s="184"/>
      <c r="AF102" s="184"/>
      <c r="AG102" s="184"/>
      <c r="AH102" s="184"/>
      <c r="AI102" s="184"/>
      <c r="AJ102" s="184"/>
      <c r="AK102" s="184"/>
      <c r="AL102" s="184"/>
      <c r="AM102" s="169"/>
    </row>
    <row r="103" spans="1:39" x14ac:dyDescent="0.3">
      <c r="Z103" s="182"/>
      <c r="AA103" s="184"/>
      <c r="AB103" s="184"/>
      <c r="AC103" s="184"/>
      <c r="AD103" s="184"/>
      <c r="AE103" s="184"/>
      <c r="AF103" s="184"/>
      <c r="AG103" s="184"/>
      <c r="AH103" s="184"/>
      <c r="AI103" s="184"/>
      <c r="AJ103" s="184"/>
      <c r="AK103" s="184"/>
      <c r="AL103" s="184"/>
      <c r="AM103" s="169"/>
    </row>
    <row r="104" spans="1:39" x14ac:dyDescent="0.3">
      <c r="Z104" s="182"/>
      <c r="AA104" s="184"/>
      <c r="AB104" s="184"/>
      <c r="AC104" s="184"/>
      <c r="AD104" s="184"/>
      <c r="AE104" s="184"/>
      <c r="AF104" s="184"/>
      <c r="AG104" s="184"/>
      <c r="AH104" s="184"/>
      <c r="AI104" s="184"/>
      <c r="AJ104" s="184"/>
      <c r="AK104" s="184"/>
      <c r="AL104" s="184"/>
      <c r="AM104" s="169"/>
    </row>
    <row r="105" spans="1:39" x14ac:dyDescent="0.3">
      <c r="Z105" s="182"/>
      <c r="AA105" s="184"/>
      <c r="AB105" s="184"/>
      <c r="AC105" s="184"/>
      <c r="AD105" s="184"/>
      <c r="AE105" s="184"/>
      <c r="AF105" s="184"/>
      <c r="AG105" s="184"/>
      <c r="AH105" s="184"/>
      <c r="AI105" s="184"/>
      <c r="AJ105" s="184"/>
      <c r="AK105" s="184"/>
      <c r="AL105" s="184"/>
      <c r="AM105" s="169"/>
    </row>
    <row r="106" spans="1:39" x14ac:dyDescent="0.3">
      <c r="Z106" s="189"/>
      <c r="AA106" s="184"/>
      <c r="AB106" s="184"/>
      <c r="AC106" s="184"/>
      <c r="AD106" s="184"/>
      <c r="AE106" s="184"/>
      <c r="AF106" s="184"/>
      <c r="AG106" s="184"/>
      <c r="AH106" s="184"/>
      <c r="AI106" s="184"/>
      <c r="AJ106" s="184"/>
      <c r="AK106" s="184"/>
      <c r="AL106" s="184"/>
      <c r="AM106" s="169"/>
    </row>
    <row r="107" spans="1:39" x14ac:dyDescent="0.3">
      <c r="Z107" s="182"/>
      <c r="AA107" s="184"/>
      <c r="AB107" s="184"/>
      <c r="AC107" s="184"/>
      <c r="AD107" s="184"/>
      <c r="AE107" s="184"/>
      <c r="AF107" s="184"/>
      <c r="AG107" s="184"/>
      <c r="AH107" s="184"/>
      <c r="AI107" s="184"/>
      <c r="AJ107" s="184"/>
      <c r="AK107" s="184"/>
      <c r="AL107" s="184"/>
      <c r="AM107" s="169"/>
    </row>
    <row r="108" spans="1:39" x14ac:dyDescent="0.3">
      <c r="Z108" s="182"/>
      <c r="AA108" s="184"/>
      <c r="AB108" s="184"/>
      <c r="AC108" s="184"/>
      <c r="AD108" s="184"/>
      <c r="AE108" s="184"/>
      <c r="AF108" s="184"/>
      <c r="AG108" s="184"/>
      <c r="AH108" s="184"/>
      <c r="AI108" s="184"/>
      <c r="AJ108" s="184"/>
      <c r="AK108" s="184"/>
      <c r="AL108" s="184"/>
      <c r="AM108" s="169"/>
    </row>
    <row r="109" spans="1:39" x14ac:dyDescent="0.3">
      <c r="Z109" s="182"/>
      <c r="AA109" s="184"/>
      <c r="AB109" s="184"/>
      <c r="AC109" s="184"/>
      <c r="AD109" s="184"/>
      <c r="AE109" s="184"/>
      <c r="AF109" s="184"/>
      <c r="AG109" s="184"/>
      <c r="AH109" s="184"/>
      <c r="AI109" s="184"/>
      <c r="AJ109" s="184"/>
      <c r="AK109" s="184"/>
      <c r="AL109" s="184"/>
      <c r="AM109" s="169"/>
    </row>
    <row r="110" spans="1:39" x14ac:dyDescent="0.3">
      <c r="Z110" s="182"/>
      <c r="AA110" s="184"/>
      <c r="AB110" s="184"/>
      <c r="AC110" s="184"/>
      <c r="AD110" s="184"/>
      <c r="AE110" s="184"/>
      <c r="AF110" s="184"/>
      <c r="AG110" s="184"/>
      <c r="AH110" s="184"/>
      <c r="AI110" s="184"/>
      <c r="AJ110" s="184"/>
      <c r="AK110" s="184"/>
      <c r="AL110" s="184"/>
      <c r="AM110" s="169"/>
    </row>
    <row r="111" spans="1:39" x14ac:dyDescent="0.3">
      <c r="Z111" s="182"/>
      <c r="AA111" s="187"/>
      <c r="AB111" s="187"/>
      <c r="AC111" s="187"/>
      <c r="AD111" s="187"/>
      <c r="AE111" s="187"/>
      <c r="AF111" s="187"/>
      <c r="AG111" s="187"/>
      <c r="AH111" s="187"/>
      <c r="AI111" s="187"/>
      <c r="AJ111" s="187"/>
      <c r="AK111" s="187"/>
      <c r="AL111" s="187"/>
      <c r="AM111" s="169"/>
    </row>
    <row r="112" spans="1:39" x14ac:dyDescent="0.3">
      <c r="Z112" s="182"/>
      <c r="AA112" s="184"/>
      <c r="AB112" s="184"/>
      <c r="AC112" s="184"/>
      <c r="AD112" s="184"/>
      <c r="AE112" s="184"/>
      <c r="AF112" s="184"/>
      <c r="AG112" s="184"/>
      <c r="AH112" s="184"/>
      <c r="AI112" s="184"/>
      <c r="AJ112" s="184"/>
      <c r="AK112" s="184"/>
      <c r="AL112" s="184"/>
      <c r="AM112" s="169"/>
    </row>
    <row r="113" spans="26:39" x14ac:dyDescent="0.3">
      <c r="Z113" s="182"/>
      <c r="AA113" s="184"/>
      <c r="AB113" s="184"/>
      <c r="AC113" s="184"/>
      <c r="AD113" s="184"/>
      <c r="AE113" s="184"/>
      <c r="AF113" s="184"/>
      <c r="AG113" s="184"/>
      <c r="AH113" s="184"/>
      <c r="AI113" s="184"/>
      <c r="AJ113" s="184"/>
      <c r="AK113" s="184"/>
      <c r="AL113" s="184"/>
      <c r="AM113" s="169"/>
    </row>
    <row r="114" spans="26:39" x14ac:dyDescent="0.3">
      <c r="Z114" s="182"/>
      <c r="AA114" s="184"/>
      <c r="AB114" s="184"/>
      <c r="AC114" s="184"/>
      <c r="AD114" s="184"/>
      <c r="AE114" s="184"/>
      <c r="AF114" s="184"/>
      <c r="AG114" s="184"/>
      <c r="AH114" s="184"/>
      <c r="AI114" s="184"/>
      <c r="AJ114" s="184"/>
      <c r="AK114" s="184"/>
      <c r="AL114" s="184"/>
      <c r="AM114" s="169"/>
    </row>
    <row r="115" spans="26:39" x14ac:dyDescent="0.3">
      <c r="Z115" s="165"/>
      <c r="AA115" s="165"/>
      <c r="AB115" s="165"/>
      <c r="AC115" s="165"/>
      <c r="AD115" s="165"/>
      <c r="AE115" s="165"/>
      <c r="AF115" s="165"/>
      <c r="AG115" s="165"/>
      <c r="AH115" s="165"/>
      <c r="AI115" s="165"/>
      <c r="AJ115" s="165"/>
      <c r="AK115" s="165"/>
      <c r="AL115" s="165"/>
      <c r="AM115" s="169"/>
    </row>
    <row r="116" spans="26:39" x14ac:dyDescent="0.3">
      <c r="Z116" s="190"/>
      <c r="AA116" s="165"/>
      <c r="AB116" s="165"/>
      <c r="AC116" s="165"/>
      <c r="AD116" s="165"/>
      <c r="AE116" s="165"/>
      <c r="AF116" s="165"/>
      <c r="AG116" s="165"/>
      <c r="AH116" s="165"/>
      <c r="AI116" s="165"/>
      <c r="AJ116" s="165"/>
      <c r="AK116" s="165"/>
      <c r="AL116" s="165"/>
      <c r="AM116" s="169"/>
    </row>
    <row r="117" spans="26:39" x14ac:dyDescent="0.3">
      <c r="Z117" s="165"/>
      <c r="AA117" s="165"/>
      <c r="AB117" s="165"/>
      <c r="AC117" s="165"/>
      <c r="AD117" s="165"/>
      <c r="AE117" s="165"/>
      <c r="AF117" s="165"/>
      <c r="AG117" s="165"/>
      <c r="AH117" s="165"/>
      <c r="AI117" s="165"/>
      <c r="AJ117" s="165"/>
      <c r="AK117" s="165"/>
      <c r="AL117" s="165"/>
      <c r="AM117" s="169"/>
    </row>
    <row r="118" spans="26:39" x14ac:dyDescent="0.3">
      <c r="Z118" s="191"/>
      <c r="AA118" s="165"/>
      <c r="AB118" s="165"/>
      <c r="AC118" s="165"/>
      <c r="AD118" s="165"/>
      <c r="AE118" s="165"/>
      <c r="AF118" s="165"/>
      <c r="AG118" s="165"/>
      <c r="AH118" s="165"/>
      <c r="AI118" s="165"/>
      <c r="AJ118" s="165"/>
      <c r="AK118" s="165"/>
      <c r="AL118" s="165"/>
      <c r="AM118" s="169"/>
    </row>
    <row r="119" spans="26:39" x14ac:dyDescent="0.3">
      <c r="Z119" s="165"/>
      <c r="AA119" s="165"/>
      <c r="AB119" s="165"/>
      <c r="AC119" s="165"/>
      <c r="AD119" s="165"/>
      <c r="AE119" s="165"/>
      <c r="AF119" s="165"/>
      <c r="AG119" s="165"/>
      <c r="AH119" s="165"/>
      <c r="AI119" s="165"/>
      <c r="AJ119" s="165"/>
      <c r="AK119" s="165"/>
      <c r="AL119" s="165"/>
      <c r="AM119" s="169"/>
    </row>
    <row r="120" spans="26:39" x14ac:dyDescent="0.3">
      <c r="Z120" s="191"/>
      <c r="AA120" s="165"/>
      <c r="AB120" s="165"/>
      <c r="AC120" s="165"/>
      <c r="AD120" s="165"/>
      <c r="AE120" s="165"/>
      <c r="AF120" s="165"/>
      <c r="AG120" s="165"/>
      <c r="AH120" s="165"/>
      <c r="AI120" s="165"/>
      <c r="AJ120" s="165"/>
      <c r="AK120" s="165"/>
      <c r="AL120" s="165"/>
      <c r="AM120" s="169"/>
    </row>
    <row r="121" spans="26:39" x14ac:dyDescent="0.3">
      <c r="Z121" s="165"/>
      <c r="AA121" s="165"/>
      <c r="AB121" s="165"/>
      <c r="AC121" s="165"/>
      <c r="AD121" s="165"/>
      <c r="AE121" s="165"/>
      <c r="AF121" s="165"/>
      <c r="AG121" s="165"/>
      <c r="AH121" s="165"/>
      <c r="AI121" s="165"/>
      <c r="AJ121" s="165"/>
      <c r="AK121" s="165"/>
      <c r="AL121" s="165"/>
      <c r="AM121" s="169"/>
    </row>
    <row r="122" spans="26:39" x14ac:dyDescent="0.3">
      <c r="Z122" s="165"/>
      <c r="AA122" s="165"/>
      <c r="AB122" s="165"/>
      <c r="AC122" s="165"/>
      <c r="AD122" s="165"/>
      <c r="AE122" s="165"/>
      <c r="AF122" s="165"/>
      <c r="AG122" s="165"/>
      <c r="AH122" s="165"/>
      <c r="AI122" s="165"/>
      <c r="AJ122" s="165"/>
      <c r="AK122" s="165"/>
      <c r="AL122" s="165"/>
      <c r="AM122" s="169"/>
    </row>
    <row r="123" spans="26:39" x14ac:dyDescent="0.3">
      <c r="Z123" s="165"/>
      <c r="AA123" s="165"/>
      <c r="AB123" s="165"/>
      <c r="AC123" s="165"/>
      <c r="AD123" s="165"/>
      <c r="AE123" s="165"/>
      <c r="AF123" s="165"/>
      <c r="AG123" s="165"/>
      <c r="AH123" s="165"/>
      <c r="AI123" s="165"/>
      <c r="AJ123" s="165"/>
      <c r="AK123" s="165"/>
      <c r="AL123" s="165"/>
      <c r="AM123" s="169"/>
    </row>
    <row r="124" spans="26:39" x14ac:dyDescent="0.3">
      <c r="Z124" s="165"/>
      <c r="AA124" s="165"/>
      <c r="AB124" s="165"/>
      <c r="AC124" s="165"/>
      <c r="AD124" s="165"/>
      <c r="AE124" s="165"/>
      <c r="AF124" s="165"/>
      <c r="AG124" s="165"/>
      <c r="AH124" s="165"/>
      <c r="AI124" s="165"/>
      <c r="AJ124" s="165"/>
      <c r="AK124" s="165"/>
      <c r="AL124" s="165"/>
      <c r="AM124" s="169"/>
    </row>
    <row r="125" spans="26:39" x14ac:dyDescent="0.3">
      <c r="Z125" s="165"/>
      <c r="AA125" s="192"/>
      <c r="AB125" s="192"/>
      <c r="AC125" s="192"/>
      <c r="AD125" s="192"/>
      <c r="AE125" s="192"/>
      <c r="AF125" s="192"/>
      <c r="AG125" s="192"/>
      <c r="AH125" s="192"/>
      <c r="AI125" s="192"/>
      <c r="AJ125" s="192"/>
      <c r="AK125" s="192"/>
      <c r="AL125" s="192"/>
      <c r="AM125" s="169"/>
    </row>
    <row r="126" spans="26:39" x14ac:dyDescent="0.3">
      <c r="Z126" s="165"/>
      <c r="AA126" s="192"/>
      <c r="AB126" s="192"/>
      <c r="AC126" s="192"/>
      <c r="AD126" s="192"/>
      <c r="AE126" s="192"/>
      <c r="AF126" s="192"/>
      <c r="AG126" s="192"/>
      <c r="AH126" s="192"/>
      <c r="AI126" s="192"/>
      <c r="AJ126" s="192"/>
      <c r="AK126" s="192"/>
      <c r="AL126" s="192"/>
      <c r="AM126" s="169"/>
    </row>
    <row r="127" spans="26:39" x14ac:dyDescent="0.3">
      <c r="Z127" s="165"/>
      <c r="AA127" s="165"/>
      <c r="AB127" s="165"/>
      <c r="AC127" s="165"/>
      <c r="AD127" s="165"/>
      <c r="AE127" s="165"/>
      <c r="AF127" s="165"/>
      <c r="AG127" s="165"/>
      <c r="AH127" s="165"/>
      <c r="AI127" s="165"/>
      <c r="AJ127" s="165"/>
      <c r="AK127" s="165"/>
      <c r="AL127" s="165"/>
      <c r="AM127" s="169"/>
    </row>
    <row r="128" spans="26:39" x14ac:dyDescent="0.3">
      <c r="Z128" s="165"/>
      <c r="AA128" s="192"/>
      <c r="AB128" s="192"/>
      <c r="AC128" s="192"/>
      <c r="AD128" s="192"/>
      <c r="AE128" s="192"/>
      <c r="AF128" s="192"/>
      <c r="AG128" s="192"/>
      <c r="AH128" s="192"/>
      <c r="AI128" s="192"/>
      <c r="AJ128" s="192"/>
      <c r="AK128" s="192"/>
      <c r="AL128" s="192"/>
      <c r="AM128" s="169"/>
    </row>
    <row r="129" spans="26:39" x14ac:dyDescent="0.3">
      <c r="Z129" s="165"/>
      <c r="AA129" s="165"/>
      <c r="AB129" s="165"/>
      <c r="AC129" s="165"/>
      <c r="AD129" s="165"/>
      <c r="AE129" s="165"/>
      <c r="AF129" s="165"/>
      <c r="AG129" s="165"/>
      <c r="AH129" s="165"/>
      <c r="AI129" s="165"/>
      <c r="AJ129" s="165"/>
      <c r="AK129" s="165"/>
      <c r="AL129" s="165"/>
      <c r="AM129" s="169"/>
    </row>
    <row r="130" spans="26:39" x14ac:dyDescent="0.3">
      <c r="Z130" s="182"/>
      <c r="AA130" s="182"/>
      <c r="AB130" s="182"/>
      <c r="AC130" s="182"/>
      <c r="AD130" s="182"/>
      <c r="AE130" s="182"/>
      <c r="AF130" s="182"/>
      <c r="AG130" s="182"/>
      <c r="AH130" s="182"/>
      <c r="AI130" s="182"/>
      <c r="AJ130" s="182"/>
      <c r="AK130" s="182"/>
      <c r="AL130" s="182"/>
      <c r="AM130" s="182"/>
    </row>
    <row r="131" spans="26:39" x14ac:dyDescent="0.3">
      <c r="Z131" s="182"/>
      <c r="AA131" s="182"/>
      <c r="AB131" s="182"/>
      <c r="AC131" s="182"/>
      <c r="AD131" s="182"/>
      <c r="AE131" s="182"/>
      <c r="AF131" s="182"/>
      <c r="AG131" s="182"/>
      <c r="AH131" s="182"/>
      <c r="AI131" s="182"/>
      <c r="AJ131" s="182"/>
      <c r="AK131" s="182"/>
      <c r="AL131" s="182"/>
      <c r="AM131" s="182"/>
    </row>
    <row r="132" spans="26:39" x14ac:dyDescent="0.3">
      <c r="Z132" s="183"/>
      <c r="AA132" s="183"/>
      <c r="AB132" s="183"/>
      <c r="AC132" s="183"/>
      <c r="AD132" s="183"/>
      <c r="AE132" s="183"/>
      <c r="AF132" s="183"/>
      <c r="AG132" s="183"/>
      <c r="AH132" s="183"/>
      <c r="AI132" s="183"/>
      <c r="AJ132" s="183"/>
      <c r="AK132" s="183"/>
      <c r="AL132" s="183"/>
      <c r="AM132" s="183"/>
    </row>
    <row r="133" spans="26:39" x14ac:dyDescent="0.3">
      <c r="Z133" s="165"/>
      <c r="AA133" s="165"/>
      <c r="AB133" s="165"/>
      <c r="AC133" s="165"/>
      <c r="AD133" s="165"/>
      <c r="AE133" s="165"/>
      <c r="AF133" s="165"/>
      <c r="AG133" s="165"/>
      <c r="AH133" s="165"/>
      <c r="AI133" s="165"/>
      <c r="AJ133" s="165"/>
      <c r="AK133" s="165"/>
      <c r="AL133" s="165"/>
      <c r="AM133" s="169"/>
    </row>
    <row r="134" spans="26:39" x14ac:dyDescent="0.3">
      <c r="Z134" s="182"/>
      <c r="AA134" s="184"/>
      <c r="AB134" s="184"/>
      <c r="AC134" s="184"/>
      <c r="AD134" s="184"/>
      <c r="AE134" s="184"/>
      <c r="AF134" s="184"/>
      <c r="AG134" s="184"/>
      <c r="AH134" s="184"/>
      <c r="AI134" s="184"/>
      <c r="AJ134" s="184"/>
      <c r="AK134" s="184"/>
      <c r="AL134" s="184"/>
      <c r="AM134" s="193"/>
    </row>
    <row r="135" spans="26:39" x14ac:dyDescent="0.3">
      <c r="Z135" s="182"/>
      <c r="AA135" s="185"/>
      <c r="AB135" s="185"/>
      <c r="AC135" s="185"/>
      <c r="AD135" s="185"/>
      <c r="AE135" s="185"/>
      <c r="AF135" s="185"/>
      <c r="AG135" s="185"/>
      <c r="AH135" s="185"/>
      <c r="AI135" s="185"/>
      <c r="AJ135" s="185"/>
      <c r="AK135" s="185"/>
      <c r="AL135" s="185"/>
      <c r="AM135" s="169"/>
    </row>
    <row r="136" spans="26:39" x14ac:dyDescent="0.3">
      <c r="Z136" s="165"/>
      <c r="AA136" s="166"/>
      <c r="AB136" s="166"/>
      <c r="AC136" s="166"/>
      <c r="AD136" s="166"/>
      <c r="AE136" s="166"/>
      <c r="AF136" s="166"/>
      <c r="AG136" s="166"/>
      <c r="AH136" s="166"/>
      <c r="AI136" s="166"/>
      <c r="AJ136" s="166"/>
      <c r="AK136" s="166"/>
      <c r="AL136" s="166"/>
      <c r="AM136" s="169"/>
    </row>
    <row r="137" spans="26:39" x14ac:dyDescent="0.3">
      <c r="Z137" s="165"/>
      <c r="AA137" s="180"/>
      <c r="AB137" s="180"/>
      <c r="AC137" s="180"/>
      <c r="AD137" s="180"/>
      <c r="AE137" s="180"/>
      <c r="AF137" s="180"/>
      <c r="AG137" s="180"/>
      <c r="AH137" s="180"/>
      <c r="AI137" s="180"/>
      <c r="AJ137" s="180"/>
      <c r="AK137" s="180"/>
      <c r="AL137" s="180"/>
      <c r="AM137" s="169"/>
    </row>
    <row r="138" spans="26:39" x14ac:dyDescent="0.3">
      <c r="Z138" s="190"/>
      <c r="AA138" s="166"/>
      <c r="AB138" s="166"/>
      <c r="AC138" s="166"/>
      <c r="AD138" s="166"/>
      <c r="AE138" s="166"/>
      <c r="AF138" s="166"/>
      <c r="AG138" s="166"/>
      <c r="AH138" s="166"/>
      <c r="AI138" s="166"/>
      <c r="AJ138" s="166"/>
      <c r="AK138" s="166"/>
      <c r="AL138" s="166"/>
      <c r="AM138" s="169"/>
    </row>
    <row r="139" spans="26:39" x14ac:dyDescent="0.3">
      <c r="Z139" s="165"/>
      <c r="AA139" s="166"/>
      <c r="AB139" s="166"/>
      <c r="AC139" s="166"/>
      <c r="AD139" s="166"/>
      <c r="AE139" s="166"/>
      <c r="AF139" s="166"/>
      <c r="AG139" s="166"/>
      <c r="AH139" s="166"/>
      <c r="AI139" s="166"/>
      <c r="AJ139" s="166"/>
      <c r="AK139" s="166"/>
      <c r="AL139" s="166"/>
      <c r="AM139" s="169"/>
    </row>
    <row r="140" spans="26:39" x14ac:dyDescent="0.3">
      <c r="Z140" s="191"/>
      <c r="AA140" s="180"/>
      <c r="AB140" s="180"/>
      <c r="AC140" s="180"/>
      <c r="AD140" s="180"/>
      <c r="AE140" s="180"/>
      <c r="AF140" s="180"/>
      <c r="AG140" s="180"/>
      <c r="AH140" s="180"/>
      <c r="AI140" s="180"/>
      <c r="AJ140" s="180"/>
      <c r="AK140" s="180"/>
      <c r="AL140" s="180"/>
      <c r="AM140" s="169"/>
    </row>
    <row r="141" spans="26:39" x14ac:dyDescent="0.3">
      <c r="Z141" s="165"/>
      <c r="AA141" s="166"/>
      <c r="AB141" s="166"/>
      <c r="AC141" s="166"/>
      <c r="AD141" s="166"/>
      <c r="AE141" s="166"/>
      <c r="AF141" s="166"/>
      <c r="AG141" s="166"/>
      <c r="AH141" s="166"/>
      <c r="AI141" s="166"/>
      <c r="AJ141" s="166"/>
      <c r="AK141" s="166"/>
      <c r="AL141" s="166"/>
      <c r="AM141" s="169"/>
    </row>
    <row r="142" spans="26:39" x14ac:dyDescent="0.3">
      <c r="Z142" s="165"/>
      <c r="AA142" s="166"/>
      <c r="AB142" s="166"/>
      <c r="AC142" s="166"/>
      <c r="AD142" s="166"/>
      <c r="AE142" s="166"/>
      <c r="AF142" s="166"/>
      <c r="AG142" s="166"/>
      <c r="AH142" s="166"/>
      <c r="AI142" s="166"/>
      <c r="AJ142" s="166"/>
      <c r="AK142" s="166"/>
      <c r="AL142" s="166"/>
      <c r="AM142" s="169"/>
    </row>
    <row r="143" spans="26:39" x14ac:dyDescent="0.3">
      <c r="Z143" s="165"/>
      <c r="AA143" s="180"/>
      <c r="AB143" s="180"/>
      <c r="AC143" s="180"/>
      <c r="AD143" s="180"/>
      <c r="AE143" s="180"/>
      <c r="AF143" s="180"/>
      <c r="AG143" s="180"/>
      <c r="AH143" s="180"/>
      <c r="AI143" s="180"/>
      <c r="AJ143" s="180"/>
      <c r="AK143" s="180"/>
      <c r="AL143" s="180"/>
      <c r="AM143" s="169"/>
    </row>
    <row r="144" spans="26:39" x14ac:dyDescent="0.3">
      <c r="Z144" s="165"/>
      <c r="AA144" s="166"/>
      <c r="AB144" s="166"/>
      <c r="AC144" s="166"/>
      <c r="AD144" s="166"/>
      <c r="AE144" s="166"/>
      <c r="AF144" s="166"/>
      <c r="AG144" s="166"/>
      <c r="AH144" s="166"/>
      <c r="AI144" s="166"/>
      <c r="AJ144" s="166"/>
      <c r="AK144" s="166"/>
      <c r="AL144" s="166"/>
      <c r="AM144" s="169"/>
    </row>
    <row r="145" spans="26:39" x14ac:dyDescent="0.3">
      <c r="Z145" s="165"/>
      <c r="AA145" s="166"/>
      <c r="AB145" s="166"/>
      <c r="AC145" s="166"/>
      <c r="AD145" s="166"/>
      <c r="AE145" s="166"/>
      <c r="AF145" s="166"/>
      <c r="AG145" s="166"/>
      <c r="AH145" s="166"/>
      <c r="AI145" s="166"/>
      <c r="AJ145" s="166"/>
      <c r="AK145" s="166"/>
      <c r="AL145" s="166"/>
      <c r="AM145" s="169"/>
    </row>
    <row r="146" spans="26:39" x14ac:dyDescent="0.3">
      <c r="Z146" s="165"/>
      <c r="AA146" s="166"/>
      <c r="AB146" s="166"/>
      <c r="AC146" s="166"/>
      <c r="AD146" s="166"/>
      <c r="AE146" s="166"/>
      <c r="AF146" s="166"/>
      <c r="AG146" s="166"/>
      <c r="AH146" s="166"/>
      <c r="AI146" s="166"/>
      <c r="AJ146" s="166"/>
      <c r="AK146" s="166"/>
      <c r="AL146" s="166"/>
      <c r="AM146" s="169"/>
    </row>
    <row r="147" spans="26:39" x14ac:dyDescent="0.3">
      <c r="Z147" s="165"/>
      <c r="AA147" s="166"/>
      <c r="AB147" s="166"/>
      <c r="AC147" s="166"/>
      <c r="AD147" s="166"/>
      <c r="AE147" s="166"/>
      <c r="AF147" s="166"/>
      <c r="AG147" s="166"/>
      <c r="AH147" s="166"/>
      <c r="AI147" s="166"/>
      <c r="AJ147" s="166"/>
      <c r="AK147" s="166"/>
      <c r="AL147" s="166"/>
      <c r="AM147" s="169"/>
    </row>
    <row r="148" spans="26:39" x14ac:dyDescent="0.3">
      <c r="Z148" s="165"/>
      <c r="AA148" s="166"/>
      <c r="AB148" s="166"/>
      <c r="AC148" s="166"/>
      <c r="AD148" s="166"/>
      <c r="AE148" s="166"/>
      <c r="AF148" s="166"/>
      <c r="AG148" s="166"/>
      <c r="AH148" s="166"/>
      <c r="AI148" s="166"/>
      <c r="AJ148" s="166"/>
      <c r="AK148" s="166"/>
      <c r="AL148" s="166"/>
      <c r="AM148" s="169"/>
    </row>
    <row r="149" spans="26:39" x14ac:dyDescent="0.3">
      <c r="Z149" s="165"/>
      <c r="AA149" s="166"/>
      <c r="AB149" s="166"/>
      <c r="AC149" s="166"/>
      <c r="AD149" s="166"/>
      <c r="AE149" s="166"/>
      <c r="AF149" s="166"/>
      <c r="AG149" s="166"/>
      <c r="AH149" s="166"/>
      <c r="AI149" s="166"/>
      <c r="AJ149" s="166"/>
      <c r="AK149" s="166"/>
      <c r="AL149" s="166"/>
      <c r="AM149" s="169"/>
    </row>
    <row r="150" spans="26:39" x14ac:dyDescent="0.3">
      <c r="Z150" s="165"/>
      <c r="AA150" s="166"/>
      <c r="AB150" s="166"/>
      <c r="AC150" s="166"/>
      <c r="AD150" s="166"/>
      <c r="AE150" s="166"/>
      <c r="AF150" s="166"/>
      <c r="AG150" s="166"/>
      <c r="AH150" s="166"/>
      <c r="AI150" s="166"/>
      <c r="AJ150" s="166"/>
      <c r="AK150" s="166"/>
      <c r="AL150" s="166"/>
      <c r="AM150" s="169"/>
    </row>
    <row r="151" spans="26:39" x14ac:dyDescent="0.3">
      <c r="Z151" s="165"/>
      <c r="AA151" s="166"/>
      <c r="AB151" s="166"/>
      <c r="AC151" s="166"/>
      <c r="AD151" s="166"/>
      <c r="AE151" s="166"/>
      <c r="AF151" s="166"/>
      <c r="AG151" s="166"/>
      <c r="AH151" s="166"/>
      <c r="AI151" s="166"/>
      <c r="AJ151" s="166"/>
      <c r="AK151" s="166"/>
      <c r="AL151" s="166"/>
      <c r="AM151" s="169"/>
    </row>
    <row r="152" spans="26:39" x14ac:dyDescent="0.3">
      <c r="Z152" s="191"/>
      <c r="AA152" s="180"/>
      <c r="AB152" s="180"/>
      <c r="AC152" s="180"/>
      <c r="AD152" s="180"/>
      <c r="AE152" s="180"/>
      <c r="AF152" s="180"/>
      <c r="AG152" s="180"/>
      <c r="AH152" s="180"/>
      <c r="AI152" s="180"/>
      <c r="AJ152" s="180"/>
      <c r="AK152" s="180"/>
      <c r="AL152" s="180"/>
      <c r="AM152" s="169"/>
    </row>
    <row r="153" spans="26:39" x14ac:dyDescent="0.3">
      <c r="Z153" s="165"/>
      <c r="AA153" s="166"/>
      <c r="AB153" s="166"/>
      <c r="AC153" s="166"/>
      <c r="AD153" s="166"/>
      <c r="AE153" s="166"/>
      <c r="AF153" s="166"/>
      <c r="AG153" s="166"/>
      <c r="AH153" s="166"/>
      <c r="AI153" s="166"/>
      <c r="AJ153" s="166"/>
      <c r="AK153" s="166"/>
      <c r="AL153" s="166"/>
      <c r="AM153" s="169"/>
    </row>
    <row r="154" spans="26:39" x14ac:dyDescent="0.3">
      <c r="Z154" s="165"/>
      <c r="AA154" s="166"/>
      <c r="AB154" s="166"/>
      <c r="AC154" s="166"/>
      <c r="AD154" s="166"/>
      <c r="AE154" s="166"/>
      <c r="AF154" s="166"/>
      <c r="AG154" s="166"/>
      <c r="AH154" s="166"/>
      <c r="AI154" s="166"/>
      <c r="AJ154" s="166"/>
      <c r="AK154" s="166"/>
      <c r="AL154" s="166"/>
      <c r="AM154" s="169"/>
    </row>
    <row r="155" spans="26:39" x14ac:dyDescent="0.3">
      <c r="Z155" s="165"/>
      <c r="AA155" s="166"/>
      <c r="AB155" s="166"/>
      <c r="AC155" s="166"/>
      <c r="AD155" s="166"/>
      <c r="AE155" s="166"/>
      <c r="AF155" s="166"/>
      <c r="AG155" s="166"/>
      <c r="AH155" s="166"/>
      <c r="AI155" s="166"/>
      <c r="AJ155" s="166"/>
      <c r="AK155" s="166"/>
      <c r="AL155" s="166"/>
      <c r="AM155" s="169"/>
    </row>
    <row r="156" spans="26:39" x14ac:dyDescent="0.3">
      <c r="Z156" s="165"/>
      <c r="AA156" s="166"/>
      <c r="AB156" s="166"/>
      <c r="AC156" s="166"/>
      <c r="AD156" s="166"/>
      <c r="AE156" s="166"/>
      <c r="AF156" s="166"/>
      <c r="AG156" s="166"/>
      <c r="AH156" s="166"/>
      <c r="AI156" s="166"/>
      <c r="AJ156" s="166"/>
      <c r="AK156" s="166"/>
      <c r="AL156" s="166"/>
      <c r="AM156" s="169"/>
    </row>
    <row r="157" spans="26:39" x14ac:dyDescent="0.3">
      <c r="Z157" s="165"/>
      <c r="AA157" s="166"/>
      <c r="AB157" s="166"/>
      <c r="AC157" s="166"/>
      <c r="AD157" s="166"/>
      <c r="AE157" s="166"/>
      <c r="AF157" s="166"/>
      <c r="AG157" s="166"/>
      <c r="AH157" s="166"/>
      <c r="AI157" s="166"/>
      <c r="AJ157" s="166"/>
      <c r="AK157" s="166"/>
      <c r="AL157" s="166"/>
      <c r="AM157" s="169"/>
    </row>
    <row r="158" spans="26:39" x14ac:dyDescent="0.3">
      <c r="Z158" s="165"/>
      <c r="AA158" s="166"/>
      <c r="AB158" s="166"/>
      <c r="AC158" s="166"/>
      <c r="AD158" s="166"/>
      <c r="AE158" s="166"/>
      <c r="AF158" s="166"/>
      <c r="AG158" s="166"/>
      <c r="AH158" s="166"/>
      <c r="AI158" s="166"/>
      <c r="AJ158" s="166"/>
      <c r="AK158" s="166"/>
      <c r="AL158" s="166"/>
      <c r="AM158" s="169"/>
    </row>
    <row r="159" spans="26:39" x14ac:dyDescent="0.3">
      <c r="Z159" s="165"/>
      <c r="AA159" s="166"/>
      <c r="AB159" s="166"/>
      <c r="AC159" s="166"/>
      <c r="AD159" s="166"/>
      <c r="AE159" s="166"/>
      <c r="AF159" s="166"/>
      <c r="AG159" s="166"/>
      <c r="AH159" s="166"/>
      <c r="AI159" s="166"/>
      <c r="AJ159" s="166"/>
      <c r="AK159" s="166"/>
      <c r="AL159" s="166"/>
      <c r="AM159" s="169"/>
    </row>
    <row r="160" spans="26:39" x14ac:dyDescent="0.3">
      <c r="Z160" s="165"/>
      <c r="AA160" s="166"/>
      <c r="AB160" s="166"/>
      <c r="AC160" s="166"/>
      <c r="AD160" s="166"/>
      <c r="AE160" s="166"/>
      <c r="AF160" s="166"/>
      <c r="AG160" s="166"/>
      <c r="AH160" s="166"/>
      <c r="AI160" s="166"/>
      <c r="AJ160" s="166"/>
      <c r="AK160" s="166"/>
      <c r="AL160" s="166"/>
      <c r="AM160" s="169"/>
    </row>
    <row r="161" spans="26:39" x14ac:dyDescent="0.3">
      <c r="Z161" s="191"/>
      <c r="AA161" s="166"/>
      <c r="AB161" s="166"/>
      <c r="AC161" s="166"/>
      <c r="AD161" s="166"/>
      <c r="AE161" s="166"/>
      <c r="AF161" s="166"/>
      <c r="AG161" s="166"/>
      <c r="AH161" s="166"/>
      <c r="AI161" s="166"/>
      <c r="AJ161" s="166"/>
      <c r="AK161" s="166"/>
      <c r="AL161" s="166"/>
      <c r="AM161" s="169"/>
    </row>
    <row r="162" spans="26:39" x14ac:dyDescent="0.3">
      <c r="Z162" s="165"/>
      <c r="AA162" s="166"/>
      <c r="AB162" s="166"/>
      <c r="AC162" s="166"/>
      <c r="AD162" s="166"/>
      <c r="AE162" s="166"/>
      <c r="AF162" s="166"/>
      <c r="AG162" s="166"/>
      <c r="AH162" s="166"/>
      <c r="AI162" s="166"/>
      <c r="AJ162" s="166"/>
      <c r="AK162" s="166"/>
      <c r="AL162" s="166"/>
      <c r="AM162" s="169"/>
    </row>
    <row r="163" spans="26:39" x14ac:dyDescent="0.3">
      <c r="Z163" s="165"/>
      <c r="AA163" s="166"/>
      <c r="AB163" s="166"/>
      <c r="AC163" s="166"/>
      <c r="AD163" s="166"/>
      <c r="AE163" s="166"/>
      <c r="AF163" s="166"/>
      <c r="AG163" s="166"/>
      <c r="AH163" s="166"/>
      <c r="AI163" s="166"/>
      <c r="AJ163" s="166"/>
      <c r="AK163" s="166"/>
      <c r="AL163" s="166"/>
      <c r="AM163" s="169"/>
    </row>
    <row r="164" spans="26:39" x14ac:dyDescent="0.3">
      <c r="Z164" s="165"/>
      <c r="AA164" s="166"/>
      <c r="AB164" s="166"/>
      <c r="AC164" s="166"/>
      <c r="AD164" s="166"/>
      <c r="AE164" s="166"/>
      <c r="AF164" s="166"/>
      <c r="AG164" s="166"/>
      <c r="AH164" s="166"/>
      <c r="AI164" s="166"/>
      <c r="AJ164" s="166"/>
      <c r="AK164" s="166"/>
      <c r="AL164" s="166"/>
      <c r="AM164" s="169"/>
    </row>
    <row r="165" spans="26:39" x14ac:dyDescent="0.3">
      <c r="Z165" s="165"/>
      <c r="AA165" s="166"/>
      <c r="AB165" s="166"/>
      <c r="AC165" s="166"/>
      <c r="AD165" s="166"/>
      <c r="AE165" s="166"/>
      <c r="AF165" s="166"/>
      <c r="AG165" s="166"/>
      <c r="AH165" s="166"/>
      <c r="AI165" s="166"/>
      <c r="AJ165" s="166"/>
      <c r="AK165" s="166"/>
      <c r="AL165" s="166"/>
      <c r="AM165" s="169"/>
    </row>
    <row r="166" spans="26:39" x14ac:dyDescent="0.3">
      <c r="Z166" s="165"/>
      <c r="AA166" s="166"/>
      <c r="AB166" s="166"/>
      <c r="AC166" s="166"/>
      <c r="AD166" s="166"/>
      <c r="AE166" s="166"/>
      <c r="AF166" s="166"/>
      <c r="AG166" s="166"/>
      <c r="AH166" s="166"/>
      <c r="AI166" s="166"/>
      <c r="AJ166" s="166"/>
      <c r="AK166" s="166"/>
      <c r="AL166" s="166"/>
      <c r="AM166" s="169"/>
    </row>
    <row r="167" spans="26:39" x14ac:dyDescent="0.3">
      <c r="Z167" s="191"/>
      <c r="AA167" s="166"/>
      <c r="AB167" s="166"/>
      <c r="AC167" s="166"/>
      <c r="AD167" s="166"/>
      <c r="AE167" s="166"/>
      <c r="AF167" s="166"/>
      <c r="AG167" s="166"/>
      <c r="AH167" s="166"/>
      <c r="AI167" s="166"/>
      <c r="AJ167" s="166"/>
      <c r="AK167" s="166"/>
      <c r="AL167" s="166"/>
      <c r="AM167" s="169"/>
    </row>
    <row r="168" spans="26:39" x14ac:dyDescent="0.3">
      <c r="Z168" s="165"/>
      <c r="AA168" s="166"/>
      <c r="AB168" s="166"/>
      <c r="AC168" s="166"/>
      <c r="AD168" s="166"/>
      <c r="AE168" s="166"/>
      <c r="AF168" s="166"/>
      <c r="AG168" s="166"/>
      <c r="AH168" s="166"/>
      <c r="AI168" s="166"/>
      <c r="AJ168" s="166"/>
      <c r="AK168" s="166"/>
      <c r="AL168" s="166"/>
      <c r="AM168" s="169"/>
    </row>
    <row r="169" spans="26:39" x14ac:dyDescent="0.3">
      <c r="Z169" s="165"/>
      <c r="AA169" s="166"/>
      <c r="AB169" s="166"/>
      <c r="AC169" s="166"/>
      <c r="AD169" s="166"/>
      <c r="AE169" s="166"/>
      <c r="AF169" s="166"/>
      <c r="AG169" s="166"/>
      <c r="AH169" s="166"/>
      <c r="AI169" s="166"/>
      <c r="AJ169" s="166"/>
      <c r="AK169" s="166"/>
      <c r="AL169" s="166"/>
      <c r="AM169" s="169"/>
    </row>
    <row r="170" spans="26:39" x14ac:dyDescent="0.3">
      <c r="Z170" s="165"/>
      <c r="AA170" s="166"/>
      <c r="AB170" s="166"/>
      <c r="AC170" s="166"/>
      <c r="AD170" s="166"/>
      <c r="AE170" s="166"/>
      <c r="AF170" s="166"/>
      <c r="AG170" s="166"/>
      <c r="AH170" s="166"/>
      <c r="AI170" s="166"/>
      <c r="AJ170" s="166"/>
      <c r="AK170" s="166"/>
      <c r="AL170" s="166"/>
      <c r="AM170" s="169"/>
    </row>
    <row r="171" spans="26:39" x14ac:dyDescent="0.3">
      <c r="Z171" s="190"/>
      <c r="AA171" s="166"/>
      <c r="AB171" s="166"/>
      <c r="AC171" s="166"/>
      <c r="AD171" s="166"/>
      <c r="AE171" s="166"/>
      <c r="AF171" s="166"/>
      <c r="AG171" s="166"/>
      <c r="AH171" s="166"/>
      <c r="AI171" s="166"/>
      <c r="AJ171" s="166"/>
      <c r="AK171" s="166"/>
      <c r="AL171" s="166"/>
      <c r="AM171" s="169"/>
    </row>
    <row r="172" spans="26:39" x14ac:dyDescent="0.3">
      <c r="Z172" s="191"/>
      <c r="AA172" s="166"/>
      <c r="AB172" s="166"/>
      <c r="AC172" s="166"/>
      <c r="AD172" s="166"/>
      <c r="AE172" s="166"/>
      <c r="AF172" s="166"/>
      <c r="AG172" s="166"/>
      <c r="AH172" s="166"/>
      <c r="AI172" s="166"/>
      <c r="AJ172" s="166"/>
      <c r="AK172" s="166"/>
      <c r="AL172" s="166"/>
      <c r="AM172" s="169"/>
    </row>
    <row r="173" spans="26:39" x14ac:dyDescent="0.3">
      <c r="Z173" s="165"/>
      <c r="AA173" s="166"/>
      <c r="AB173" s="166"/>
      <c r="AC173" s="166"/>
      <c r="AD173" s="166"/>
      <c r="AE173" s="166"/>
      <c r="AF173" s="166"/>
      <c r="AG173" s="166"/>
      <c r="AH173" s="166"/>
      <c r="AI173" s="166"/>
      <c r="AJ173" s="166"/>
      <c r="AK173" s="166"/>
      <c r="AL173" s="166"/>
      <c r="AM173" s="169"/>
    </row>
    <row r="174" spans="26:39" x14ac:dyDescent="0.3">
      <c r="Z174" s="165"/>
      <c r="AA174" s="166"/>
      <c r="AB174" s="166"/>
      <c r="AC174" s="166"/>
      <c r="AD174" s="166"/>
      <c r="AE174" s="166"/>
      <c r="AF174" s="166"/>
      <c r="AG174" s="166"/>
      <c r="AH174" s="166"/>
      <c r="AI174" s="166"/>
      <c r="AJ174" s="166"/>
      <c r="AK174" s="166"/>
      <c r="AL174" s="166"/>
      <c r="AM174" s="169"/>
    </row>
    <row r="175" spans="26:39" x14ac:dyDescent="0.3">
      <c r="Z175" s="165"/>
      <c r="AA175" s="166"/>
      <c r="AB175" s="166"/>
      <c r="AC175" s="166"/>
      <c r="AD175" s="166"/>
      <c r="AE175" s="166"/>
      <c r="AF175" s="166"/>
      <c r="AG175" s="166"/>
      <c r="AH175" s="166"/>
      <c r="AI175" s="166"/>
      <c r="AJ175" s="166"/>
      <c r="AK175" s="166"/>
      <c r="AL175" s="166"/>
      <c r="AM175" s="169"/>
    </row>
    <row r="176" spans="26:39" x14ac:dyDescent="0.3">
      <c r="Z176" s="165"/>
      <c r="AA176" s="180"/>
      <c r="AB176" s="180"/>
      <c r="AC176" s="180"/>
      <c r="AD176" s="180"/>
      <c r="AE176" s="180"/>
      <c r="AF176" s="180"/>
      <c r="AG176" s="180"/>
      <c r="AH176" s="180"/>
      <c r="AI176" s="180"/>
      <c r="AJ176" s="180"/>
      <c r="AK176" s="180"/>
      <c r="AL176" s="180"/>
      <c r="AM176" s="169"/>
    </row>
    <row r="177" spans="26:39" x14ac:dyDescent="0.3">
      <c r="Z177" s="165"/>
      <c r="AA177" s="166"/>
      <c r="AB177" s="166"/>
      <c r="AC177" s="166"/>
      <c r="AD177" s="166"/>
      <c r="AE177" s="166"/>
      <c r="AF177" s="166"/>
      <c r="AG177" s="166"/>
      <c r="AH177" s="166"/>
      <c r="AI177" s="166"/>
      <c r="AJ177" s="166"/>
      <c r="AK177" s="166"/>
      <c r="AL177" s="166"/>
      <c r="AM177" s="169"/>
    </row>
    <row r="178" spans="26:39" x14ac:dyDescent="0.3">
      <c r="Z178" s="165"/>
      <c r="AA178" s="166"/>
      <c r="AB178" s="166"/>
      <c r="AC178" s="166"/>
      <c r="AD178" s="166"/>
      <c r="AE178" s="166"/>
      <c r="AF178" s="166"/>
      <c r="AG178" s="166"/>
      <c r="AH178" s="166"/>
      <c r="AI178" s="166"/>
      <c r="AJ178" s="166"/>
      <c r="AK178" s="166"/>
      <c r="AL178" s="166"/>
      <c r="AM178" s="169"/>
    </row>
    <row r="179" spans="26:39" x14ac:dyDescent="0.3">
      <c r="Z179" s="191"/>
      <c r="AA179" s="180"/>
      <c r="AB179" s="180"/>
      <c r="AC179" s="180"/>
      <c r="AD179" s="180"/>
      <c r="AE179" s="180"/>
      <c r="AF179" s="180"/>
      <c r="AG179" s="180"/>
      <c r="AH179" s="180"/>
      <c r="AI179" s="180"/>
      <c r="AJ179" s="180"/>
      <c r="AK179" s="180"/>
      <c r="AL179" s="180"/>
      <c r="AM179" s="169"/>
    </row>
    <row r="180" spans="26:39" x14ac:dyDescent="0.3">
      <c r="Z180" s="165"/>
      <c r="AA180" s="166"/>
      <c r="AB180" s="166"/>
      <c r="AC180" s="166"/>
      <c r="AD180" s="166"/>
      <c r="AE180" s="166"/>
      <c r="AF180" s="166"/>
      <c r="AG180" s="166"/>
      <c r="AH180" s="166"/>
      <c r="AI180" s="166"/>
      <c r="AJ180" s="166"/>
      <c r="AK180" s="166"/>
      <c r="AL180" s="166"/>
      <c r="AM180" s="169"/>
    </row>
    <row r="181" spans="26:39" x14ac:dyDescent="0.3">
      <c r="Z181" s="165"/>
      <c r="AA181" s="180"/>
      <c r="AB181" s="180"/>
      <c r="AC181" s="180"/>
      <c r="AD181" s="180"/>
      <c r="AE181" s="180"/>
      <c r="AF181" s="180"/>
      <c r="AG181" s="180"/>
      <c r="AH181" s="180"/>
      <c r="AI181" s="180"/>
      <c r="AJ181" s="180"/>
      <c r="AK181" s="180"/>
      <c r="AL181" s="180"/>
      <c r="AM181" s="169"/>
    </row>
    <row r="182" spans="26:39" x14ac:dyDescent="0.3">
      <c r="Z182" s="165"/>
      <c r="AA182" s="165"/>
      <c r="AB182" s="165"/>
      <c r="AC182" s="165"/>
      <c r="AD182" s="165"/>
      <c r="AE182" s="165"/>
      <c r="AF182" s="165"/>
      <c r="AG182" s="165"/>
      <c r="AH182" s="165"/>
      <c r="AI182" s="165"/>
      <c r="AJ182" s="165"/>
      <c r="AK182" s="165"/>
      <c r="AL182" s="165"/>
      <c r="AM182" s="169"/>
    </row>
    <row r="183" spans="26:39" x14ac:dyDescent="0.3">
      <c r="Z183" s="165"/>
      <c r="AA183" s="165"/>
      <c r="AB183" s="165"/>
      <c r="AC183" s="165"/>
      <c r="AD183" s="165"/>
      <c r="AE183" s="165"/>
      <c r="AF183" s="165"/>
      <c r="AG183" s="165"/>
      <c r="AH183" s="165"/>
      <c r="AI183" s="165"/>
      <c r="AJ183" s="165"/>
      <c r="AK183" s="165"/>
      <c r="AL183" s="165"/>
      <c r="AM183" s="169"/>
    </row>
    <row r="184" spans="26:39" x14ac:dyDescent="0.3">
      <c r="Z184" s="165"/>
      <c r="AA184" s="165"/>
      <c r="AB184" s="165"/>
      <c r="AC184" s="165"/>
      <c r="AD184" s="165"/>
      <c r="AE184" s="165"/>
      <c r="AF184" s="165"/>
      <c r="AG184" s="165"/>
      <c r="AH184" s="165"/>
      <c r="AI184" s="165"/>
      <c r="AJ184" s="165"/>
      <c r="AK184" s="165"/>
      <c r="AL184" s="165"/>
      <c r="AM184" s="169"/>
    </row>
    <row r="185" spans="26:39" x14ac:dyDescent="0.3">
      <c r="Z185" s="165"/>
      <c r="AA185" s="165"/>
      <c r="AB185" s="165"/>
      <c r="AC185" s="165"/>
      <c r="AD185" s="165"/>
      <c r="AE185" s="165"/>
      <c r="AF185" s="165"/>
      <c r="AG185" s="165"/>
      <c r="AH185" s="165"/>
      <c r="AI185" s="165"/>
      <c r="AJ185" s="165"/>
      <c r="AK185" s="165"/>
      <c r="AL185" s="165"/>
      <c r="AM185" s="169"/>
    </row>
    <row r="186" spans="26:39" x14ac:dyDescent="0.3">
      <c r="Z186" s="165"/>
      <c r="AA186" s="165"/>
      <c r="AB186" s="165"/>
      <c r="AC186" s="165"/>
      <c r="AD186" s="165"/>
      <c r="AE186" s="165"/>
      <c r="AF186" s="165"/>
      <c r="AG186" s="165"/>
      <c r="AH186" s="165"/>
      <c r="AI186" s="165"/>
      <c r="AJ186" s="165"/>
      <c r="AK186" s="165"/>
      <c r="AL186" s="165"/>
      <c r="AM186" s="169"/>
    </row>
    <row r="187" spans="26:39" x14ac:dyDescent="0.3">
      <c r="Z187" s="165"/>
      <c r="AA187" s="165"/>
      <c r="AB187" s="165"/>
      <c r="AC187" s="165"/>
      <c r="AD187" s="165"/>
      <c r="AE187" s="165"/>
      <c r="AF187" s="165"/>
      <c r="AG187" s="165"/>
      <c r="AH187" s="165"/>
      <c r="AI187" s="165"/>
      <c r="AJ187" s="165"/>
      <c r="AK187" s="165"/>
      <c r="AL187" s="165"/>
      <c r="AM187" s="169"/>
    </row>
    <row r="188" spans="26:39" x14ac:dyDescent="0.3">
      <c r="Z188" s="165"/>
      <c r="AA188" s="165"/>
      <c r="AB188" s="165"/>
      <c r="AC188" s="165"/>
      <c r="AD188" s="165"/>
      <c r="AE188" s="165"/>
      <c r="AF188" s="165"/>
      <c r="AG188" s="165"/>
      <c r="AH188" s="165"/>
      <c r="AI188" s="165"/>
      <c r="AJ188" s="165"/>
      <c r="AK188" s="165"/>
      <c r="AL188" s="165"/>
      <c r="AM188" s="169"/>
    </row>
    <row r="189" spans="26:39" x14ac:dyDescent="0.3">
      <c r="Z189" s="165"/>
      <c r="AA189" s="165"/>
      <c r="AB189" s="165"/>
      <c r="AC189" s="165"/>
      <c r="AD189" s="165"/>
      <c r="AE189" s="165"/>
      <c r="AF189" s="165"/>
      <c r="AG189" s="165"/>
      <c r="AH189" s="165"/>
      <c r="AI189" s="165"/>
      <c r="AJ189" s="165"/>
      <c r="AK189" s="165"/>
      <c r="AL189" s="165"/>
      <c r="AM189" s="169"/>
    </row>
    <row r="190" spans="26:39" x14ac:dyDescent="0.3">
      <c r="Z190" s="165"/>
      <c r="AA190" s="165"/>
      <c r="AB190" s="165"/>
      <c r="AC190" s="165"/>
      <c r="AD190" s="165"/>
      <c r="AE190" s="165"/>
      <c r="AF190" s="165"/>
      <c r="AG190" s="165"/>
      <c r="AH190" s="165"/>
      <c r="AI190" s="165"/>
      <c r="AJ190" s="165"/>
      <c r="AK190" s="165"/>
      <c r="AL190" s="165"/>
      <c r="AM190" s="169"/>
    </row>
    <row r="191" spans="26:39" x14ac:dyDescent="0.3">
      <c r="Z191" s="165"/>
      <c r="AA191" s="165"/>
      <c r="AB191" s="165"/>
      <c r="AC191" s="165"/>
      <c r="AD191" s="165"/>
      <c r="AE191" s="165"/>
      <c r="AF191" s="165"/>
      <c r="AG191" s="165"/>
      <c r="AH191" s="165"/>
      <c r="AI191" s="165"/>
      <c r="AJ191" s="165"/>
      <c r="AK191" s="165"/>
      <c r="AL191" s="165"/>
      <c r="AM191" s="169"/>
    </row>
    <row r="192" spans="26:39" x14ac:dyDescent="0.3">
      <c r="Z192" s="165"/>
      <c r="AA192" s="165"/>
      <c r="AB192" s="165"/>
      <c r="AC192" s="165"/>
      <c r="AD192" s="165"/>
      <c r="AE192" s="165"/>
      <c r="AF192" s="165"/>
      <c r="AG192" s="165"/>
      <c r="AH192" s="165"/>
      <c r="AI192" s="165"/>
      <c r="AJ192" s="165"/>
      <c r="AK192" s="165"/>
      <c r="AL192" s="165"/>
      <c r="AM192" s="169"/>
    </row>
    <row r="193" spans="26:39" x14ac:dyDescent="0.3">
      <c r="Z193" s="165"/>
      <c r="AA193" s="165"/>
      <c r="AB193" s="165"/>
      <c r="AC193" s="165"/>
      <c r="AD193" s="165"/>
      <c r="AE193" s="165"/>
      <c r="AF193" s="165"/>
      <c r="AG193" s="165"/>
      <c r="AH193" s="165"/>
      <c r="AI193" s="165"/>
      <c r="AJ193" s="165"/>
      <c r="AK193" s="165"/>
      <c r="AL193" s="165"/>
      <c r="AM193" s="169"/>
    </row>
    <row r="194" spans="26:39" x14ac:dyDescent="0.3">
      <c r="Z194" s="165"/>
      <c r="AA194" s="165"/>
      <c r="AB194" s="165"/>
      <c r="AC194" s="165"/>
      <c r="AD194" s="165"/>
      <c r="AE194" s="165"/>
      <c r="AF194" s="165"/>
      <c r="AG194" s="165"/>
      <c r="AH194" s="165"/>
      <c r="AI194" s="165"/>
      <c r="AJ194" s="165"/>
      <c r="AK194" s="165"/>
      <c r="AL194" s="165"/>
      <c r="AM194" s="169"/>
    </row>
    <row r="195" spans="26:39" x14ac:dyDescent="0.3">
      <c r="Z195" s="165"/>
      <c r="AA195" s="165"/>
      <c r="AB195" s="165"/>
      <c r="AC195" s="165"/>
      <c r="AD195" s="165"/>
      <c r="AE195" s="165"/>
      <c r="AF195" s="165"/>
      <c r="AG195" s="165"/>
      <c r="AH195" s="165"/>
      <c r="AI195" s="165"/>
      <c r="AJ195" s="165"/>
      <c r="AK195" s="165"/>
      <c r="AL195" s="165"/>
      <c r="AM195" s="169"/>
    </row>
    <row r="196" spans="26:39" x14ac:dyDescent="0.3">
      <c r="Z196" s="165"/>
      <c r="AA196" s="165"/>
      <c r="AB196" s="165"/>
      <c r="AC196" s="165"/>
      <c r="AD196" s="165"/>
      <c r="AE196" s="165"/>
      <c r="AF196" s="165"/>
      <c r="AG196" s="165"/>
      <c r="AH196" s="165"/>
      <c r="AI196" s="165"/>
      <c r="AJ196" s="165"/>
      <c r="AK196" s="165"/>
      <c r="AL196" s="165"/>
      <c r="AM196" s="169"/>
    </row>
    <row r="197" spans="26:39" x14ac:dyDescent="0.3">
      <c r="Z197" s="165"/>
      <c r="AA197" s="165"/>
      <c r="AB197" s="165"/>
      <c r="AC197" s="165"/>
      <c r="AD197" s="165"/>
      <c r="AE197" s="165"/>
      <c r="AF197" s="165"/>
      <c r="AG197" s="165"/>
      <c r="AH197" s="165"/>
      <c r="AI197" s="165"/>
      <c r="AJ197" s="165"/>
      <c r="AK197" s="165"/>
      <c r="AL197" s="165"/>
      <c r="AM197" s="169"/>
    </row>
    <row r="198" spans="26:39" x14ac:dyDescent="0.3">
      <c r="Z198" s="165"/>
      <c r="AA198" s="165"/>
      <c r="AB198" s="165"/>
      <c r="AC198" s="165"/>
      <c r="AD198" s="165"/>
      <c r="AE198" s="165"/>
      <c r="AF198" s="165"/>
      <c r="AG198" s="165"/>
      <c r="AH198" s="165"/>
      <c r="AI198" s="165"/>
      <c r="AJ198" s="165"/>
      <c r="AK198" s="165"/>
      <c r="AL198" s="165"/>
      <c r="AM198" s="169"/>
    </row>
    <row r="199" spans="26:39" x14ac:dyDescent="0.3">
      <c r="Z199" s="165"/>
      <c r="AA199" s="165"/>
      <c r="AB199" s="165"/>
      <c r="AC199" s="165"/>
      <c r="AD199" s="165"/>
      <c r="AE199" s="165"/>
      <c r="AF199" s="165"/>
      <c r="AG199" s="165"/>
      <c r="AH199" s="165"/>
      <c r="AI199" s="165"/>
      <c r="AJ199" s="165"/>
      <c r="AK199" s="165"/>
      <c r="AL199" s="165"/>
      <c r="AM199" s="169"/>
    </row>
    <row r="200" spans="26:39" x14ac:dyDescent="0.3">
      <c r="Z200" s="165"/>
      <c r="AA200" s="165"/>
      <c r="AB200" s="165"/>
      <c r="AC200" s="165"/>
      <c r="AD200" s="165"/>
      <c r="AE200" s="165"/>
      <c r="AF200" s="165"/>
      <c r="AG200" s="165"/>
      <c r="AH200" s="165"/>
      <c r="AI200" s="165"/>
      <c r="AJ200" s="165"/>
      <c r="AK200" s="165"/>
      <c r="AL200" s="165"/>
      <c r="AM200" s="169"/>
    </row>
    <row r="201" spans="26:39" x14ac:dyDescent="0.3">
      <c r="Z201" s="165"/>
      <c r="AA201" s="165"/>
      <c r="AB201" s="165"/>
      <c r="AC201" s="165"/>
      <c r="AD201" s="165"/>
      <c r="AE201" s="165"/>
      <c r="AF201" s="165"/>
      <c r="AG201" s="165"/>
      <c r="AH201" s="165"/>
      <c r="AI201" s="165"/>
      <c r="AJ201" s="165"/>
      <c r="AK201" s="165"/>
      <c r="AL201" s="165"/>
      <c r="AM201" s="169"/>
    </row>
    <row r="202" spans="26:39" x14ac:dyDescent="0.3">
      <c r="Z202" s="165"/>
      <c r="AA202" s="165"/>
      <c r="AB202" s="165"/>
      <c r="AC202" s="165"/>
      <c r="AD202" s="165"/>
      <c r="AE202" s="165"/>
      <c r="AF202" s="165"/>
      <c r="AG202" s="165"/>
      <c r="AH202" s="165"/>
      <c r="AI202" s="165"/>
      <c r="AJ202" s="165"/>
      <c r="AK202" s="165"/>
      <c r="AL202" s="165"/>
      <c r="AM202" s="169"/>
    </row>
    <row r="203" spans="26:39" x14ac:dyDescent="0.3">
      <c r="Z203" s="165"/>
      <c r="AA203" s="165"/>
      <c r="AB203" s="165"/>
      <c r="AC203" s="165"/>
      <c r="AD203" s="165"/>
      <c r="AE203" s="165"/>
      <c r="AF203" s="165"/>
      <c r="AG203" s="165"/>
      <c r="AH203" s="165"/>
      <c r="AI203" s="165"/>
      <c r="AJ203" s="165"/>
      <c r="AK203" s="165"/>
      <c r="AL203" s="165"/>
      <c r="AM203" s="169"/>
    </row>
    <row r="204" spans="26:39" x14ac:dyDescent="0.3">
      <c r="Z204" s="165"/>
      <c r="AA204" s="165"/>
      <c r="AB204" s="165"/>
      <c r="AC204" s="165"/>
      <c r="AD204" s="165"/>
      <c r="AE204" s="165"/>
      <c r="AF204" s="165"/>
      <c r="AG204" s="165"/>
      <c r="AH204" s="165"/>
      <c r="AI204" s="165"/>
      <c r="AJ204" s="165"/>
      <c r="AK204" s="165"/>
      <c r="AL204" s="165"/>
      <c r="AM204" s="169"/>
    </row>
    <row r="205" spans="26:39" x14ac:dyDescent="0.3">
      <c r="Z205" s="165"/>
      <c r="AA205" s="165"/>
      <c r="AB205" s="165"/>
      <c r="AC205" s="165"/>
      <c r="AD205" s="165"/>
      <c r="AE205" s="165"/>
      <c r="AF205" s="165"/>
      <c r="AG205" s="165"/>
      <c r="AH205" s="165"/>
      <c r="AI205" s="165"/>
      <c r="AJ205" s="165"/>
      <c r="AK205" s="165"/>
      <c r="AL205" s="165"/>
      <c r="AM205" s="169"/>
    </row>
    <row r="206" spans="26:39" x14ac:dyDescent="0.3">
      <c r="Z206" s="165"/>
      <c r="AA206" s="165"/>
      <c r="AB206" s="165"/>
      <c r="AC206" s="165"/>
      <c r="AD206" s="165"/>
      <c r="AE206" s="165"/>
      <c r="AF206" s="165"/>
      <c r="AG206" s="165"/>
      <c r="AH206" s="165"/>
      <c r="AI206" s="165"/>
      <c r="AJ206" s="165"/>
      <c r="AK206" s="165"/>
      <c r="AL206" s="165"/>
      <c r="AM206" s="169"/>
    </row>
    <row r="207" spans="26:39" x14ac:dyDescent="0.3">
      <c r="Z207" s="165"/>
      <c r="AA207" s="165"/>
      <c r="AB207" s="165"/>
      <c r="AC207" s="165"/>
      <c r="AD207" s="165"/>
      <c r="AE207" s="165"/>
      <c r="AF207" s="165"/>
      <c r="AG207" s="165"/>
      <c r="AH207" s="165"/>
      <c r="AI207" s="165"/>
      <c r="AJ207" s="165"/>
      <c r="AK207" s="165"/>
      <c r="AL207" s="165"/>
      <c r="AM207" s="169"/>
    </row>
    <row r="208" spans="26:39" x14ac:dyDescent="0.3">
      <c r="Z208" s="165"/>
      <c r="AA208" s="165"/>
      <c r="AB208" s="165"/>
      <c r="AC208" s="165"/>
      <c r="AD208" s="165"/>
      <c r="AE208" s="165"/>
      <c r="AF208" s="165"/>
      <c r="AG208" s="165"/>
      <c r="AH208" s="165"/>
      <c r="AI208" s="165"/>
      <c r="AJ208" s="165"/>
      <c r="AK208" s="165"/>
      <c r="AL208" s="165"/>
      <c r="AM208" s="169"/>
    </row>
    <row r="209" spans="26:39" x14ac:dyDescent="0.3">
      <c r="Z209" s="165"/>
      <c r="AA209" s="165"/>
      <c r="AB209" s="165"/>
      <c r="AC209" s="165"/>
      <c r="AD209" s="165"/>
      <c r="AE209" s="165"/>
      <c r="AF209" s="165"/>
      <c r="AG209" s="165"/>
      <c r="AH209" s="165"/>
      <c r="AI209" s="165"/>
      <c r="AJ209" s="165"/>
      <c r="AK209" s="165"/>
      <c r="AL209" s="165"/>
      <c r="AM209" s="169"/>
    </row>
    <row r="210" spans="26:39" x14ac:dyDescent="0.3">
      <c r="Z210" s="165"/>
      <c r="AA210" s="165"/>
      <c r="AB210" s="165"/>
      <c r="AC210" s="165"/>
      <c r="AD210" s="165"/>
      <c r="AE210" s="165"/>
      <c r="AF210" s="165"/>
      <c r="AG210" s="165"/>
      <c r="AH210" s="165"/>
      <c r="AI210" s="165"/>
      <c r="AJ210" s="165"/>
      <c r="AK210" s="165"/>
      <c r="AL210" s="165"/>
      <c r="AM210" s="169"/>
    </row>
    <row r="211" spans="26:39" x14ac:dyDescent="0.3">
      <c r="Z211" s="165"/>
      <c r="AA211" s="165"/>
      <c r="AB211" s="165"/>
      <c r="AC211" s="165"/>
      <c r="AD211" s="165"/>
      <c r="AE211" s="165"/>
      <c r="AF211" s="165"/>
      <c r="AG211" s="165"/>
      <c r="AH211" s="165"/>
      <c r="AI211" s="165"/>
      <c r="AJ211" s="165"/>
      <c r="AK211" s="165"/>
      <c r="AL211" s="165"/>
      <c r="AM211" s="169"/>
    </row>
    <row r="212" spans="26:39" x14ac:dyDescent="0.3">
      <c r="Z212" s="165"/>
      <c r="AA212" s="165"/>
      <c r="AB212" s="165"/>
      <c r="AC212" s="165"/>
      <c r="AD212" s="165"/>
      <c r="AE212" s="165"/>
      <c r="AF212" s="165"/>
      <c r="AG212" s="165"/>
      <c r="AH212" s="165"/>
      <c r="AI212" s="165"/>
      <c r="AJ212" s="165"/>
      <c r="AK212" s="165"/>
      <c r="AL212" s="165"/>
      <c r="AM212" s="169"/>
    </row>
    <row r="213" spans="26:39" x14ac:dyDescent="0.3">
      <c r="Z213" s="165"/>
      <c r="AA213" s="165"/>
      <c r="AB213" s="165"/>
      <c r="AC213" s="165"/>
      <c r="AD213" s="165"/>
      <c r="AE213" s="165"/>
      <c r="AF213" s="165"/>
      <c r="AG213" s="165"/>
      <c r="AH213" s="165"/>
      <c r="AI213" s="165"/>
      <c r="AJ213" s="165"/>
      <c r="AK213" s="165"/>
      <c r="AL213" s="165"/>
      <c r="AM213" s="169"/>
    </row>
    <row r="214" spans="26:39" x14ac:dyDescent="0.3">
      <c r="Z214" s="165"/>
      <c r="AA214" s="165"/>
      <c r="AB214" s="165"/>
      <c r="AC214" s="165"/>
      <c r="AD214" s="165"/>
      <c r="AE214" s="165"/>
      <c r="AF214" s="165"/>
      <c r="AG214" s="165"/>
      <c r="AH214" s="165"/>
      <c r="AI214" s="165"/>
      <c r="AJ214" s="165"/>
      <c r="AK214" s="165"/>
      <c r="AL214" s="165"/>
      <c r="AM214" s="169"/>
    </row>
    <row r="215" spans="26:39" x14ac:dyDescent="0.3">
      <c r="Z215" s="165"/>
      <c r="AA215" s="165"/>
      <c r="AB215" s="165"/>
      <c r="AC215" s="165"/>
      <c r="AD215" s="165"/>
      <c r="AE215" s="165"/>
      <c r="AF215" s="165"/>
      <c r="AG215" s="165"/>
      <c r="AH215" s="165"/>
      <c r="AI215" s="165"/>
      <c r="AJ215" s="165"/>
      <c r="AK215" s="165"/>
      <c r="AL215" s="165"/>
      <c r="AM215" s="169"/>
    </row>
    <row r="216" spans="26:39" x14ac:dyDescent="0.3">
      <c r="Z216" s="165"/>
      <c r="AA216" s="165"/>
      <c r="AB216" s="165"/>
      <c r="AC216" s="165"/>
      <c r="AD216" s="165"/>
      <c r="AE216" s="165"/>
      <c r="AF216" s="165"/>
      <c r="AG216" s="165"/>
      <c r="AH216" s="165"/>
      <c r="AI216" s="165"/>
      <c r="AJ216" s="165"/>
      <c r="AK216" s="165"/>
      <c r="AL216" s="165"/>
      <c r="AM216" s="169"/>
    </row>
    <row r="217" spans="26:39" x14ac:dyDescent="0.3">
      <c r="Z217" s="165"/>
      <c r="AA217" s="165"/>
      <c r="AB217" s="165"/>
      <c r="AC217" s="165"/>
      <c r="AD217" s="165"/>
      <c r="AE217" s="165"/>
      <c r="AF217" s="165"/>
      <c r="AG217" s="165"/>
      <c r="AH217" s="165"/>
      <c r="AI217" s="165"/>
      <c r="AJ217" s="165"/>
      <c r="AK217" s="165"/>
      <c r="AL217" s="165"/>
      <c r="AM217" s="169"/>
    </row>
    <row r="218" spans="26:39" x14ac:dyDescent="0.3">
      <c r="Z218" s="165"/>
      <c r="AA218" s="165"/>
      <c r="AB218" s="165"/>
      <c r="AC218" s="165"/>
      <c r="AD218" s="165"/>
      <c r="AE218" s="165"/>
      <c r="AF218" s="165"/>
      <c r="AG218" s="165"/>
      <c r="AH218" s="165"/>
      <c r="AI218" s="165"/>
      <c r="AJ218" s="165"/>
      <c r="AK218" s="165"/>
      <c r="AL218" s="165"/>
      <c r="AM218" s="169"/>
    </row>
    <row r="219" spans="26:39" x14ac:dyDescent="0.3">
      <c r="Z219" s="165"/>
      <c r="AA219" s="165"/>
      <c r="AB219" s="165"/>
      <c r="AC219" s="165"/>
      <c r="AD219" s="165"/>
      <c r="AE219" s="165"/>
      <c r="AF219" s="165"/>
      <c r="AG219" s="165"/>
      <c r="AH219" s="165"/>
      <c r="AI219" s="165"/>
      <c r="AJ219" s="165"/>
      <c r="AK219" s="165"/>
      <c r="AL219" s="165"/>
      <c r="AM219" s="169"/>
    </row>
    <row r="220" spans="26:39" x14ac:dyDescent="0.3">
      <c r="Z220" s="165"/>
      <c r="AA220" s="165"/>
      <c r="AB220" s="165"/>
      <c r="AC220" s="165"/>
      <c r="AD220" s="165"/>
      <c r="AE220" s="165"/>
      <c r="AF220" s="165"/>
      <c r="AG220" s="165"/>
      <c r="AH220" s="165"/>
      <c r="AI220" s="165"/>
      <c r="AJ220" s="165"/>
      <c r="AK220" s="165"/>
      <c r="AL220" s="165"/>
      <c r="AM220" s="169"/>
    </row>
    <row r="221" spans="26:39" x14ac:dyDescent="0.3">
      <c r="Z221" s="165"/>
      <c r="AA221" s="165"/>
      <c r="AB221" s="165"/>
      <c r="AC221" s="165"/>
      <c r="AD221" s="165"/>
      <c r="AE221" s="165"/>
      <c r="AF221" s="165"/>
      <c r="AG221" s="165"/>
      <c r="AH221" s="165"/>
      <c r="AI221" s="165"/>
      <c r="AJ221" s="165"/>
      <c r="AK221" s="165"/>
      <c r="AL221" s="165"/>
      <c r="AM221" s="169"/>
    </row>
    <row r="222" spans="26:39" x14ac:dyDescent="0.3">
      <c r="Z222" s="165"/>
      <c r="AA222" s="165"/>
      <c r="AB222" s="165"/>
      <c r="AC222" s="165"/>
      <c r="AD222" s="165"/>
      <c r="AE222" s="165"/>
      <c r="AF222" s="165"/>
      <c r="AG222" s="165"/>
      <c r="AH222" s="165"/>
      <c r="AI222" s="165"/>
      <c r="AJ222" s="165"/>
      <c r="AK222" s="165"/>
      <c r="AL222" s="165"/>
      <c r="AM222" s="169"/>
    </row>
    <row r="223" spans="26:39" x14ac:dyDescent="0.3">
      <c r="Z223" s="165"/>
      <c r="AA223" s="165"/>
      <c r="AB223" s="165"/>
      <c r="AC223" s="165"/>
      <c r="AD223" s="165"/>
      <c r="AE223" s="165"/>
      <c r="AF223" s="165"/>
      <c r="AG223" s="165"/>
      <c r="AH223" s="165"/>
      <c r="AI223" s="165"/>
      <c r="AJ223" s="165"/>
      <c r="AK223" s="165"/>
      <c r="AL223" s="165"/>
      <c r="AM223" s="169"/>
    </row>
    <row r="224" spans="26:39" x14ac:dyDescent="0.3">
      <c r="Z224" s="165"/>
      <c r="AA224" s="165"/>
      <c r="AB224" s="165"/>
      <c r="AC224" s="165"/>
      <c r="AD224" s="165"/>
      <c r="AE224" s="165"/>
      <c r="AF224" s="165"/>
      <c r="AG224" s="165"/>
      <c r="AH224" s="165"/>
      <c r="AI224" s="165"/>
      <c r="AJ224" s="165"/>
      <c r="AK224" s="165"/>
      <c r="AL224" s="165"/>
      <c r="AM224" s="169"/>
    </row>
    <row r="225" spans="26:39" x14ac:dyDescent="0.3">
      <c r="Z225" s="165"/>
      <c r="AA225" s="165"/>
      <c r="AB225" s="165"/>
      <c r="AC225" s="165"/>
      <c r="AD225" s="165"/>
      <c r="AE225" s="165"/>
      <c r="AF225" s="165"/>
      <c r="AG225" s="165"/>
      <c r="AH225" s="165"/>
      <c r="AI225" s="165"/>
      <c r="AJ225" s="165"/>
      <c r="AK225" s="165"/>
      <c r="AL225" s="165"/>
      <c r="AM225" s="169"/>
    </row>
    <row r="226" spans="26:39" x14ac:dyDescent="0.3">
      <c r="Z226" s="165"/>
      <c r="AA226" s="165"/>
      <c r="AB226" s="165"/>
      <c r="AC226" s="165"/>
      <c r="AD226" s="165"/>
      <c r="AE226" s="165"/>
      <c r="AF226" s="165"/>
      <c r="AG226" s="165"/>
      <c r="AH226" s="165"/>
      <c r="AI226" s="165"/>
      <c r="AJ226" s="165"/>
      <c r="AK226" s="165"/>
      <c r="AL226" s="165"/>
      <c r="AM226" s="169"/>
    </row>
    <row r="227" spans="26:39" x14ac:dyDescent="0.3">
      <c r="Z227" s="165"/>
      <c r="AA227" s="165"/>
      <c r="AB227" s="165"/>
      <c r="AC227" s="165"/>
      <c r="AD227" s="165"/>
      <c r="AE227" s="165"/>
      <c r="AF227" s="165"/>
      <c r="AG227" s="165"/>
      <c r="AH227" s="165"/>
      <c r="AI227" s="165"/>
      <c r="AJ227" s="165"/>
      <c r="AK227" s="165"/>
      <c r="AL227" s="165"/>
      <c r="AM227" s="169"/>
    </row>
    <row r="228" spans="26:39" x14ac:dyDescent="0.3">
      <c r="Z228" s="165"/>
      <c r="AA228" s="165"/>
      <c r="AB228" s="165"/>
      <c r="AC228" s="165"/>
      <c r="AD228" s="165"/>
      <c r="AE228" s="165"/>
      <c r="AF228" s="165"/>
      <c r="AG228" s="165"/>
      <c r="AH228" s="165"/>
      <c r="AI228" s="165"/>
      <c r="AJ228" s="165"/>
      <c r="AK228" s="165"/>
      <c r="AL228" s="165"/>
      <c r="AM228" s="169"/>
    </row>
    <row r="229" spans="26:39" x14ac:dyDescent="0.3">
      <c r="Z229" s="165"/>
      <c r="AA229" s="165"/>
      <c r="AB229" s="165"/>
      <c r="AC229" s="165"/>
      <c r="AD229" s="165"/>
      <c r="AE229" s="165"/>
      <c r="AF229" s="165"/>
      <c r="AG229" s="165"/>
      <c r="AH229" s="165"/>
      <c r="AI229" s="165"/>
      <c r="AJ229" s="165"/>
      <c r="AK229" s="165"/>
      <c r="AL229" s="165"/>
      <c r="AM229" s="169"/>
    </row>
    <row r="230" spans="26:39" x14ac:dyDescent="0.3">
      <c r="Z230" s="165"/>
      <c r="AA230" s="165"/>
      <c r="AB230" s="165"/>
      <c r="AC230" s="165"/>
      <c r="AD230" s="165"/>
      <c r="AE230" s="165"/>
      <c r="AF230" s="165"/>
      <c r="AG230" s="165"/>
      <c r="AH230" s="165"/>
      <c r="AI230" s="165"/>
      <c r="AJ230" s="165"/>
      <c r="AK230" s="165"/>
      <c r="AL230" s="165"/>
      <c r="AM230" s="169"/>
    </row>
    <row r="231" spans="26:39" x14ac:dyDescent="0.3">
      <c r="Z231" s="165"/>
      <c r="AA231" s="165"/>
      <c r="AB231" s="165"/>
      <c r="AC231" s="165"/>
      <c r="AD231" s="165"/>
      <c r="AE231" s="165"/>
      <c r="AF231" s="165"/>
      <c r="AG231" s="165"/>
      <c r="AH231" s="165"/>
      <c r="AI231" s="165"/>
      <c r="AJ231" s="165"/>
      <c r="AK231" s="165"/>
      <c r="AL231" s="165"/>
      <c r="AM231" s="169"/>
    </row>
    <row r="232" spans="26:39" x14ac:dyDescent="0.3">
      <c r="Z232" s="165"/>
      <c r="AA232" s="165"/>
      <c r="AB232" s="165"/>
      <c r="AC232" s="165"/>
      <c r="AD232" s="165"/>
      <c r="AE232" s="165"/>
      <c r="AF232" s="165"/>
      <c r="AG232" s="165"/>
      <c r="AH232" s="165"/>
      <c r="AI232" s="165"/>
      <c r="AJ232" s="165"/>
      <c r="AK232" s="165"/>
      <c r="AL232" s="165"/>
      <c r="AM232" s="169"/>
    </row>
    <row r="233" spans="26:39" x14ac:dyDescent="0.3">
      <c r="Z233" s="165"/>
      <c r="AA233" s="165"/>
      <c r="AB233" s="165"/>
      <c r="AC233" s="165"/>
      <c r="AD233" s="165"/>
      <c r="AE233" s="165"/>
      <c r="AF233" s="165"/>
      <c r="AG233" s="165"/>
      <c r="AH233" s="165"/>
      <c r="AI233" s="165"/>
      <c r="AJ233" s="165"/>
      <c r="AK233" s="165"/>
      <c r="AL233" s="165"/>
      <c r="AM233" s="169"/>
    </row>
    <row r="234" spans="26:39" x14ac:dyDescent="0.3">
      <c r="Z234" s="165"/>
      <c r="AA234" s="165"/>
      <c r="AB234" s="165"/>
      <c r="AC234" s="165"/>
      <c r="AD234" s="165"/>
      <c r="AE234" s="165"/>
      <c r="AF234" s="165"/>
      <c r="AG234" s="165"/>
      <c r="AH234" s="165"/>
      <c r="AI234" s="165"/>
      <c r="AJ234" s="165"/>
      <c r="AK234" s="165"/>
      <c r="AL234" s="165"/>
      <c r="AM234" s="169"/>
    </row>
    <row r="235" spans="26:39" x14ac:dyDescent="0.3">
      <c r="Z235" s="165"/>
      <c r="AA235" s="165"/>
      <c r="AB235" s="165"/>
      <c r="AC235" s="165"/>
      <c r="AD235" s="165"/>
      <c r="AE235" s="165"/>
      <c r="AF235" s="165"/>
      <c r="AG235" s="165"/>
      <c r="AH235" s="165"/>
      <c r="AI235" s="165"/>
      <c r="AJ235" s="165"/>
      <c r="AK235" s="165"/>
      <c r="AL235" s="165"/>
      <c r="AM235" s="169"/>
    </row>
    <row r="236" spans="26:39" x14ac:dyDescent="0.3">
      <c r="Z236" s="165"/>
      <c r="AA236" s="165"/>
      <c r="AB236" s="165"/>
      <c r="AC236" s="165"/>
      <c r="AD236" s="165"/>
      <c r="AE236" s="165"/>
      <c r="AF236" s="165"/>
      <c r="AG236" s="165"/>
      <c r="AH236" s="165"/>
      <c r="AI236" s="165"/>
      <c r="AJ236" s="165"/>
      <c r="AK236" s="165"/>
      <c r="AL236" s="165"/>
      <c r="AM236" s="169"/>
    </row>
    <row r="237" spans="26:39" x14ac:dyDescent="0.3">
      <c r="Z237" s="165"/>
      <c r="AA237" s="165"/>
      <c r="AB237" s="165"/>
      <c r="AC237" s="165"/>
      <c r="AD237" s="165"/>
      <c r="AE237" s="165"/>
      <c r="AF237" s="165"/>
      <c r="AG237" s="165"/>
      <c r="AH237" s="165"/>
      <c r="AI237" s="165"/>
      <c r="AJ237" s="165"/>
      <c r="AK237" s="165"/>
      <c r="AL237" s="165"/>
      <c r="AM237" s="169"/>
    </row>
    <row r="238" spans="26:39" x14ac:dyDescent="0.3">
      <c r="Z238" s="165"/>
      <c r="AA238" s="165"/>
      <c r="AB238" s="165"/>
      <c r="AC238" s="165"/>
      <c r="AD238" s="165"/>
      <c r="AE238" s="165"/>
      <c r="AF238" s="165"/>
      <c r="AG238" s="165"/>
      <c r="AH238" s="165"/>
      <c r="AI238" s="165"/>
      <c r="AJ238" s="165"/>
      <c r="AK238" s="165"/>
      <c r="AL238" s="165"/>
      <c r="AM238" s="169"/>
    </row>
    <row r="239" spans="26:39" x14ac:dyDescent="0.3">
      <c r="Z239" s="165"/>
      <c r="AA239" s="165"/>
      <c r="AB239" s="165"/>
      <c r="AC239" s="165"/>
      <c r="AD239" s="165"/>
      <c r="AE239" s="165"/>
      <c r="AF239" s="165"/>
      <c r="AG239" s="165"/>
      <c r="AH239" s="165"/>
      <c r="AI239" s="165"/>
      <c r="AJ239" s="165"/>
      <c r="AK239" s="165"/>
      <c r="AL239" s="165"/>
      <c r="AM239" s="169"/>
    </row>
    <row r="240" spans="26:39" x14ac:dyDescent="0.3">
      <c r="Z240" s="165"/>
      <c r="AA240" s="165"/>
      <c r="AB240" s="165"/>
      <c r="AC240" s="165"/>
      <c r="AD240" s="165"/>
      <c r="AE240" s="165"/>
      <c r="AF240" s="165"/>
      <c r="AG240" s="165"/>
      <c r="AH240" s="165"/>
      <c r="AI240" s="165"/>
      <c r="AJ240" s="165"/>
      <c r="AK240" s="165"/>
      <c r="AL240" s="165"/>
      <c r="AM240" s="169"/>
    </row>
    <row r="241" spans="26:39" x14ac:dyDescent="0.3">
      <c r="Z241" s="165"/>
      <c r="AA241" s="165"/>
      <c r="AB241" s="165"/>
      <c r="AC241" s="165"/>
      <c r="AD241" s="165"/>
      <c r="AE241" s="165"/>
      <c r="AF241" s="165"/>
      <c r="AG241" s="165"/>
      <c r="AH241" s="165"/>
      <c r="AI241" s="165"/>
      <c r="AJ241" s="165"/>
      <c r="AK241" s="165"/>
      <c r="AL241" s="165"/>
      <c r="AM241" s="169"/>
    </row>
    <row r="242" spans="26:39" x14ac:dyDescent="0.3">
      <c r="Z242" s="165"/>
      <c r="AA242" s="165"/>
      <c r="AB242" s="165"/>
      <c r="AC242" s="165"/>
      <c r="AD242" s="165"/>
      <c r="AE242" s="165"/>
      <c r="AF242" s="165"/>
      <c r="AG242" s="165"/>
      <c r="AH242" s="165"/>
      <c r="AI242" s="165"/>
      <c r="AJ242" s="165"/>
      <c r="AK242" s="165"/>
      <c r="AL242" s="165"/>
      <c r="AM242" s="169"/>
    </row>
    <row r="243" spans="26:39" x14ac:dyDescent="0.3">
      <c r="Z243" s="165"/>
      <c r="AA243" s="165"/>
      <c r="AB243" s="165"/>
      <c r="AC243" s="165"/>
      <c r="AD243" s="165"/>
      <c r="AE243" s="165"/>
      <c r="AF243" s="165"/>
      <c r="AG243" s="165"/>
      <c r="AH243" s="165"/>
      <c r="AI243" s="165"/>
      <c r="AJ243" s="165"/>
      <c r="AK243" s="165"/>
      <c r="AL243" s="165"/>
      <c r="AM243" s="169"/>
    </row>
    <row r="244" spans="26:39" x14ac:dyDescent="0.3">
      <c r="Z244" s="165"/>
      <c r="AA244" s="165"/>
      <c r="AB244" s="165"/>
      <c r="AC244" s="165"/>
      <c r="AD244" s="165"/>
      <c r="AE244" s="165"/>
      <c r="AF244" s="165"/>
      <c r="AG244" s="165"/>
      <c r="AH244" s="165"/>
      <c r="AI244" s="165"/>
      <c r="AJ244" s="165"/>
      <c r="AK244" s="165"/>
      <c r="AL244" s="165"/>
      <c r="AM244" s="169"/>
    </row>
    <row r="245" spans="26:39" x14ac:dyDescent="0.3">
      <c r="Z245" s="165"/>
      <c r="AA245" s="165"/>
      <c r="AB245" s="165"/>
      <c r="AC245" s="165"/>
      <c r="AD245" s="165"/>
      <c r="AE245" s="165"/>
      <c r="AF245" s="165"/>
      <c r="AG245" s="165"/>
      <c r="AH245" s="165"/>
      <c r="AI245" s="165"/>
      <c r="AJ245" s="165"/>
      <c r="AK245" s="165"/>
      <c r="AL245" s="165"/>
      <c r="AM245" s="169"/>
    </row>
    <row r="246" spans="26:39" x14ac:dyDescent="0.3">
      <c r="Z246" s="165"/>
      <c r="AA246" s="165"/>
      <c r="AB246" s="165"/>
      <c r="AC246" s="165"/>
      <c r="AD246" s="165"/>
      <c r="AE246" s="165"/>
      <c r="AF246" s="165"/>
      <c r="AG246" s="165"/>
      <c r="AH246" s="165"/>
      <c r="AI246" s="165"/>
      <c r="AJ246" s="165"/>
      <c r="AK246" s="165"/>
      <c r="AL246" s="165"/>
      <c r="AM246" s="169"/>
    </row>
    <row r="247" spans="26:39" x14ac:dyDescent="0.3">
      <c r="Z247" s="165"/>
      <c r="AA247" s="165"/>
      <c r="AB247" s="165"/>
      <c r="AC247" s="165"/>
      <c r="AD247" s="165"/>
      <c r="AE247" s="165"/>
      <c r="AF247" s="165"/>
      <c r="AG247" s="165"/>
      <c r="AH247" s="165"/>
      <c r="AI247" s="165"/>
      <c r="AJ247" s="165"/>
      <c r="AK247" s="165"/>
      <c r="AL247" s="165"/>
      <c r="AM247" s="169"/>
    </row>
    <row r="248" spans="26:39" x14ac:dyDescent="0.3">
      <c r="Z248" s="165"/>
      <c r="AA248" s="165"/>
      <c r="AB248" s="165"/>
      <c r="AC248" s="165"/>
      <c r="AD248" s="165"/>
      <c r="AE248" s="165"/>
      <c r="AF248" s="165"/>
      <c r="AG248" s="165"/>
      <c r="AH248" s="165"/>
      <c r="AI248" s="165"/>
      <c r="AJ248" s="165"/>
      <c r="AK248" s="165"/>
      <c r="AL248" s="165"/>
      <c r="AM248" s="169"/>
    </row>
    <row r="249" spans="26:39" x14ac:dyDescent="0.3">
      <c r="Z249" s="165"/>
      <c r="AA249" s="165"/>
      <c r="AB249" s="165"/>
      <c r="AC249" s="165"/>
      <c r="AD249" s="165"/>
      <c r="AE249" s="165"/>
      <c r="AF249" s="165"/>
      <c r="AG249" s="165"/>
      <c r="AH249" s="165"/>
      <c r="AI249" s="165"/>
      <c r="AJ249" s="165"/>
      <c r="AK249" s="165"/>
      <c r="AL249" s="165"/>
      <c r="AM249" s="169"/>
    </row>
    <row r="250" spans="26:39" x14ac:dyDescent="0.3">
      <c r="Z250" s="165"/>
      <c r="AA250" s="165"/>
      <c r="AB250" s="165"/>
      <c r="AC250" s="165"/>
      <c r="AD250" s="165"/>
      <c r="AE250" s="165"/>
      <c r="AF250" s="165"/>
      <c r="AG250" s="165"/>
      <c r="AH250" s="165"/>
      <c r="AI250" s="165"/>
      <c r="AJ250" s="165"/>
      <c r="AK250" s="165"/>
      <c r="AL250" s="165"/>
      <c r="AM250" s="169"/>
    </row>
    <row r="251" spans="26:39" x14ac:dyDescent="0.3">
      <c r="Z251" s="165"/>
      <c r="AA251" s="165"/>
      <c r="AB251" s="165"/>
      <c r="AC251" s="165"/>
      <c r="AD251" s="165"/>
      <c r="AE251" s="165"/>
      <c r="AF251" s="165"/>
      <c r="AG251" s="165"/>
      <c r="AH251" s="165"/>
      <c r="AI251" s="165"/>
      <c r="AJ251" s="165"/>
      <c r="AK251" s="165"/>
      <c r="AL251" s="165"/>
      <c r="AM251" s="169"/>
    </row>
    <row r="252" spans="26:39" x14ac:dyDescent="0.3">
      <c r="Z252" s="165"/>
      <c r="AA252" s="165"/>
      <c r="AB252" s="165"/>
      <c r="AC252" s="165"/>
      <c r="AD252" s="165"/>
      <c r="AE252" s="165"/>
      <c r="AF252" s="165"/>
      <c r="AG252" s="165"/>
      <c r="AH252" s="165"/>
      <c r="AI252" s="165"/>
      <c r="AJ252" s="165"/>
      <c r="AK252" s="165"/>
      <c r="AL252" s="165"/>
      <c r="AM252" s="169"/>
    </row>
    <row r="253" spans="26:39" x14ac:dyDescent="0.3">
      <c r="Z253" s="165"/>
      <c r="AA253" s="165"/>
      <c r="AB253" s="165"/>
      <c r="AC253" s="165"/>
      <c r="AD253" s="165"/>
      <c r="AE253" s="165"/>
      <c r="AF253" s="165"/>
      <c r="AG253" s="165"/>
      <c r="AH253" s="165"/>
      <c r="AI253" s="165"/>
      <c r="AJ253" s="165"/>
      <c r="AK253" s="165"/>
      <c r="AL253" s="165"/>
      <c r="AM253" s="169"/>
    </row>
    <row r="254" spans="26:39" x14ac:dyDescent="0.3">
      <c r="Z254" s="165"/>
      <c r="AA254" s="165"/>
      <c r="AB254" s="165"/>
      <c r="AC254" s="165"/>
      <c r="AD254" s="165"/>
      <c r="AE254" s="165"/>
      <c r="AF254" s="165"/>
      <c r="AG254" s="165"/>
      <c r="AH254" s="165"/>
      <c r="AI254" s="165"/>
      <c r="AJ254" s="165"/>
      <c r="AK254" s="165"/>
      <c r="AL254" s="165"/>
      <c r="AM254" s="169"/>
    </row>
    <row r="255" spans="26:39" x14ac:dyDescent="0.3">
      <c r="Z255" s="165"/>
      <c r="AA255" s="165"/>
      <c r="AB255" s="165"/>
      <c r="AC255" s="165"/>
      <c r="AD255" s="165"/>
      <c r="AE255" s="165"/>
      <c r="AF255" s="165"/>
      <c r="AG255" s="165"/>
      <c r="AH255" s="165"/>
      <c r="AI255" s="165"/>
      <c r="AJ255" s="165"/>
      <c r="AK255" s="165"/>
      <c r="AL255" s="165"/>
      <c r="AM255" s="169"/>
    </row>
    <row r="256" spans="26:39" x14ac:dyDescent="0.3">
      <c r="Z256" s="165"/>
      <c r="AA256" s="165"/>
      <c r="AB256" s="165"/>
      <c r="AC256" s="165"/>
      <c r="AD256" s="165"/>
      <c r="AE256" s="165"/>
      <c r="AF256" s="165"/>
      <c r="AG256" s="165"/>
      <c r="AH256" s="165"/>
      <c r="AI256" s="165"/>
      <c r="AJ256" s="165"/>
      <c r="AK256" s="165"/>
      <c r="AL256" s="165"/>
      <c r="AM256" s="169"/>
    </row>
    <row r="257" spans="26:39" x14ac:dyDescent="0.3">
      <c r="Z257" s="165"/>
      <c r="AA257" s="165"/>
      <c r="AB257" s="165"/>
      <c r="AC257" s="165"/>
      <c r="AD257" s="165"/>
      <c r="AE257" s="165"/>
      <c r="AF257" s="165"/>
      <c r="AG257" s="165"/>
      <c r="AH257" s="165"/>
      <c r="AI257" s="165"/>
      <c r="AJ257" s="165"/>
      <c r="AK257" s="165"/>
      <c r="AL257" s="165"/>
      <c r="AM257" s="169"/>
    </row>
    <row r="258" spans="26:39" x14ac:dyDescent="0.3">
      <c r="Z258" s="165"/>
      <c r="AA258" s="165"/>
      <c r="AB258" s="165"/>
      <c r="AC258" s="165"/>
      <c r="AD258" s="165"/>
      <c r="AE258" s="165"/>
      <c r="AF258" s="165"/>
      <c r="AG258" s="165"/>
      <c r="AH258" s="165"/>
      <c r="AI258" s="165"/>
      <c r="AJ258" s="165"/>
      <c r="AK258" s="165"/>
      <c r="AL258" s="165"/>
      <c r="AM258" s="169"/>
    </row>
    <row r="259" spans="26:39" x14ac:dyDescent="0.3">
      <c r="Z259" s="165"/>
      <c r="AA259" s="165"/>
      <c r="AB259" s="165"/>
      <c r="AC259" s="165"/>
      <c r="AD259" s="165"/>
      <c r="AE259" s="165"/>
      <c r="AF259" s="165"/>
      <c r="AG259" s="165"/>
      <c r="AH259" s="165"/>
      <c r="AI259" s="165"/>
      <c r="AJ259" s="165"/>
      <c r="AK259" s="165"/>
      <c r="AL259" s="165"/>
      <c r="AM259" s="169"/>
    </row>
    <row r="260" spans="26:39" x14ac:dyDescent="0.3">
      <c r="Z260" s="165"/>
      <c r="AA260" s="165"/>
      <c r="AB260" s="165"/>
      <c r="AC260" s="165"/>
      <c r="AD260" s="165"/>
      <c r="AE260" s="165"/>
      <c r="AF260" s="165"/>
      <c r="AG260" s="165"/>
      <c r="AH260" s="165"/>
      <c r="AI260" s="165"/>
      <c r="AJ260" s="165"/>
      <c r="AK260" s="165"/>
      <c r="AL260" s="165"/>
      <c r="AM260" s="169"/>
    </row>
    <row r="261" spans="26:39" x14ac:dyDescent="0.3">
      <c r="Z261" s="165"/>
      <c r="AA261" s="165"/>
      <c r="AB261" s="165"/>
      <c r="AC261" s="165"/>
      <c r="AD261" s="165"/>
      <c r="AE261" s="165"/>
      <c r="AF261" s="165"/>
      <c r="AG261" s="165"/>
      <c r="AH261" s="165"/>
      <c r="AI261" s="165"/>
      <c r="AJ261" s="165"/>
      <c r="AK261" s="165"/>
      <c r="AL261" s="165"/>
      <c r="AM261" s="169"/>
    </row>
    <row r="262" spans="26:39" x14ac:dyDescent="0.3">
      <c r="Z262" s="165"/>
      <c r="AA262" s="165"/>
      <c r="AB262" s="165"/>
      <c r="AC262" s="165"/>
      <c r="AD262" s="165"/>
      <c r="AE262" s="165"/>
      <c r="AF262" s="165"/>
      <c r="AG262" s="165"/>
      <c r="AH262" s="165"/>
      <c r="AI262" s="165"/>
      <c r="AJ262" s="165"/>
      <c r="AK262" s="165"/>
      <c r="AL262" s="165"/>
      <c r="AM262" s="169"/>
    </row>
    <row r="263" spans="26:39" x14ac:dyDescent="0.3">
      <c r="Z263" s="165"/>
      <c r="AA263" s="165"/>
      <c r="AB263" s="165"/>
      <c r="AC263" s="165"/>
      <c r="AD263" s="165"/>
      <c r="AE263" s="165"/>
      <c r="AF263" s="165"/>
      <c r="AG263" s="165"/>
      <c r="AH263" s="165"/>
      <c r="AI263" s="165"/>
      <c r="AJ263" s="165"/>
      <c r="AK263" s="165"/>
      <c r="AL263" s="165"/>
      <c r="AM263" s="169"/>
    </row>
    <row r="264" spans="26:39" x14ac:dyDescent="0.3">
      <c r="Z264" s="165"/>
      <c r="AA264" s="165"/>
      <c r="AB264" s="165"/>
      <c r="AC264" s="165"/>
      <c r="AD264" s="165"/>
      <c r="AE264" s="165"/>
      <c r="AF264" s="165"/>
      <c r="AG264" s="165"/>
      <c r="AH264" s="165"/>
      <c r="AI264" s="165"/>
      <c r="AJ264" s="165"/>
      <c r="AK264" s="165"/>
      <c r="AL264" s="165"/>
      <c r="AM264" s="169"/>
    </row>
    <row r="265" spans="26:39" x14ac:dyDescent="0.3">
      <c r="Z265" s="165"/>
      <c r="AA265" s="165"/>
      <c r="AB265" s="165"/>
      <c r="AC265" s="165"/>
      <c r="AD265" s="165"/>
      <c r="AE265" s="165"/>
      <c r="AF265" s="165"/>
      <c r="AG265" s="165"/>
      <c r="AH265" s="165"/>
      <c r="AI265" s="165"/>
      <c r="AJ265" s="165"/>
      <c r="AK265" s="165"/>
      <c r="AL265" s="165"/>
      <c r="AM265" s="169"/>
    </row>
    <row r="266" spans="26:39" x14ac:dyDescent="0.3">
      <c r="Z266" s="165"/>
      <c r="AA266" s="165"/>
      <c r="AB266" s="165"/>
      <c r="AC266" s="165"/>
      <c r="AD266" s="165"/>
      <c r="AE266" s="165"/>
      <c r="AF266" s="165"/>
      <c r="AG266" s="165"/>
      <c r="AH266" s="165"/>
      <c r="AI266" s="165"/>
      <c r="AJ266" s="165"/>
      <c r="AK266" s="165"/>
      <c r="AL266" s="165"/>
      <c r="AM266" s="169"/>
    </row>
    <row r="267" spans="26:39" x14ac:dyDescent="0.3">
      <c r="Z267" s="165"/>
      <c r="AA267" s="165"/>
      <c r="AB267" s="165"/>
      <c r="AC267" s="165"/>
      <c r="AD267" s="165"/>
      <c r="AE267" s="165"/>
      <c r="AF267" s="165"/>
      <c r="AG267" s="165"/>
      <c r="AH267" s="165"/>
      <c r="AI267" s="165"/>
      <c r="AJ267" s="165"/>
      <c r="AK267" s="165"/>
      <c r="AL267" s="165"/>
      <c r="AM267" s="169"/>
    </row>
    <row r="268" spans="26:39" x14ac:dyDescent="0.3">
      <c r="Z268" s="165"/>
      <c r="AA268" s="165"/>
      <c r="AB268" s="165"/>
      <c r="AC268" s="165"/>
      <c r="AD268" s="165"/>
      <c r="AE268" s="165"/>
      <c r="AF268" s="165"/>
      <c r="AG268" s="165"/>
      <c r="AH268" s="165"/>
      <c r="AI268" s="165"/>
      <c r="AJ268" s="165"/>
      <c r="AK268" s="165"/>
      <c r="AL268" s="165"/>
      <c r="AM268" s="169"/>
    </row>
    <row r="269" spans="26:39" x14ac:dyDescent="0.3">
      <c r="Z269" s="165"/>
      <c r="AA269" s="165"/>
      <c r="AB269" s="165"/>
      <c r="AC269" s="165"/>
      <c r="AD269" s="165"/>
      <c r="AE269" s="165"/>
      <c r="AF269" s="165"/>
      <c r="AG269" s="165"/>
      <c r="AH269" s="165"/>
      <c r="AI269" s="165"/>
      <c r="AJ269" s="165"/>
      <c r="AK269" s="165"/>
      <c r="AL269" s="165"/>
      <c r="AM269" s="169"/>
    </row>
    <row r="270" spans="26:39" x14ac:dyDescent="0.3">
      <c r="Z270" s="165"/>
      <c r="AA270" s="165"/>
      <c r="AB270" s="165"/>
      <c r="AC270" s="165"/>
      <c r="AD270" s="165"/>
      <c r="AE270" s="165"/>
      <c r="AF270" s="165"/>
      <c r="AG270" s="165"/>
      <c r="AH270" s="165"/>
      <c r="AI270" s="165"/>
      <c r="AJ270" s="165"/>
      <c r="AK270" s="165"/>
      <c r="AL270" s="165"/>
      <c r="AM270" s="169"/>
    </row>
    <row r="271" spans="26:39" x14ac:dyDescent="0.3">
      <c r="Z271" s="165"/>
      <c r="AA271" s="165"/>
      <c r="AB271" s="165"/>
      <c r="AC271" s="165"/>
      <c r="AD271" s="165"/>
      <c r="AE271" s="165"/>
      <c r="AF271" s="165"/>
      <c r="AG271" s="165"/>
      <c r="AH271" s="165"/>
      <c r="AI271" s="165"/>
      <c r="AJ271" s="165"/>
      <c r="AK271" s="165"/>
      <c r="AL271" s="165"/>
      <c r="AM271" s="169"/>
    </row>
    <row r="272" spans="26:39" x14ac:dyDescent="0.3">
      <c r="Z272" s="165"/>
      <c r="AA272" s="165"/>
      <c r="AB272" s="165"/>
      <c r="AC272" s="165"/>
      <c r="AD272" s="165"/>
      <c r="AE272" s="165"/>
      <c r="AF272" s="165"/>
      <c r="AG272" s="165"/>
      <c r="AH272" s="165"/>
      <c r="AI272" s="165"/>
      <c r="AJ272" s="165"/>
      <c r="AK272" s="165"/>
      <c r="AL272" s="165"/>
      <c r="AM272" s="169"/>
    </row>
    <row r="273" spans="26:39" x14ac:dyDescent="0.3">
      <c r="Z273" s="165"/>
      <c r="AA273" s="165"/>
      <c r="AB273" s="165"/>
      <c r="AC273" s="165"/>
      <c r="AD273" s="165"/>
      <c r="AE273" s="165"/>
      <c r="AF273" s="165"/>
      <c r="AG273" s="165"/>
      <c r="AH273" s="165"/>
      <c r="AI273" s="165"/>
      <c r="AJ273" s="165"/>
      <c r="AK273" s="165"/>
      <c r="AL273" s="165"/>
      <c r="AM273" s="169"/>
    </row>
    <row r="274" spans="26:39" x14ac:dyDescent="0.3">
      <c r="Z274" s="165"/>
      <c r="AA274" s="165"/>
      <c r="AB274" s="165"/>
      <c r="AC274" s="165"/>
      <c r="AD274" s="165"/>
      <c r="AE274" s="165"/>
      <c r="AF274" s="165"/>
      <c r="AG274" s="165"/>
      <c r="AH274" s="165"/>
      <c r="AI274" s="165"/>
      <c r="AJ274" s="165"/>
      <c r="AK274" s="165"/>
      <c r="AL274" s="165"/>
      <c r="AM274" s="169"/>
    </row>
    <row r="275" spans="26:39" x14ac:dyDescent="0.3">
      <c r="Z275" s="165"/>
      <c r="AA275" s="165"/>
      <c r="AB275" s="165"/>
      <c r="AC275" s="165"/>
      <c r="AD275" s="165"/>
      <c r="AE275" s="165"/>
      <c r="AF275" s="165"/>
      <c r="AG275" s="165"/>
      <c r="AH275" s="165"/>
      <c r="AI275" s="165"/>
      <c r="AJ275" s="165"/>
      <c r="AK275" s="165"/>
      <c r="AL275" s="165"/>
      <c r="AM275" s="169"/>
    </row>
    <row r="276" spans="26:39" x14ac:dyDescent="0.3">
      <c r="Z276" s="165"/>
      <c r="AA276" s="165"/>
      <c r="AB276" s="165"/>
      <c r="AC276" s="165"/>
      <c r="AD276" s="165"/>
      <c r="AE276" s="165"/>
      <c r="AF276" s="165"/>
      <c r="AG276" s="165"/>
      <c r="AH276" s="165"/>
      <c r="AI276" s="165"/>
      <c r="AJ276" s="165"/>
      <c r="AK276" s="165"/>
      <c r="AL276" s="165"/>
      <c r="AM276" s="169"/>
    </row>
    <row r="277" spans="26:39" x14ac:dyDescent="0.3">
      <c r="Z277" s="165"/>
      <c r="AA277" s="165"/>
      <c r="AB277" s="165"/>
      <c r="AC277" s="165"/>
      <c r="AD277" s="165"/>
      <c r="AE277" s="165"/>
      <c r="AF277" s="165"/>
      <c r="AG277" s="165"/>
      <c r="AH277" s="165"/>
      <c r="AI277" s="165"/>
      <c r="AJ277" s="165"/>
      <c r="AK277" s="165"/>
      <c r="AL277" s="165"/>
      <c r="AM277" s="169"/>
    </row>
    <row r="278" spans="26:39" x14ac:dyDescent="0.3">
      <c r="Z278" s="165"/>
      <c r="AA278" s="165"/>
      <c r="AB278" s="165"/>
      <c r="AC278" s="165"/>
      <c r="AD278" s="165"/>
      <c r="AE278" s="165"/>
      <c r="AF278" s="165"/>
      <c r="AG278" s="165"/>
      <c r="AH278" s="165"/>
      <c r="AI278" s="165"/>
      <c r="AJ278" s="165"/>
      <c r="AK278" s="165"/>
      <c r="AL278" s="165"/>
      <c r="AM278" s="169"/>
    </row>
    <row r="279" spans="26:39" x14ac:dyDescent="0.3">
      <c r="Z279" s="165"/>
      <c r="AA279" s="165"/>
      <c r="AB279" s="165"/>
      <c r="AC279" s="165"/>
      <c r="AD279" s="165"/>
      <c r="AE279" s="165"/>
      <c r="AF279" s="165"/>
      <c r="AG279" s="165"/>
      <c r="AH279" s="165"/>
      <c r="AI279" s="165"/>
      <c r="AJ279" s="165"/>
      <c r="AK279" s="165"/>
      <c r="AL279" s="165"/>
      <c r="AM279" s="169"/>
    </row>
    <row r="280" spans="26:39" x14ac:dyDescent="0.3">
      <c r="Z280" s="165"/>
      <c r="AA280" s="165"/>
      <c r="AB280" s="165"/>
      <c r="AC280" s="165"/>
      <c r="AD280" s="165"/>
      <c r="AE280" s="165"/>
      <c r="AF280" s="165"/>
      <c r="AG280" s="165"/>
      <c r="AH280" s="165"/>
      <c r="AI280" s="165"/>
      <c r="AJ280" s="165"/>
      <c r="AK280" s="165"/>
      <c r="AL280" s="165"/>
      <c r="AM280" s="169"/>
    </row>
    <row r="281" spans="26:39" x14ac:dyDescent="0.3">
      <c r="Z281" s="165"/>
      <c r="AA281" s="165"/>
      <c r="AB281" s="165"/>
      <c r="AC281" s="165"/>
      <c r="AD281" s="165"/>
      <c r="AE281" s="165"/>
      <c r="AF281" s="165"/>
      <c r="AG281" s="165"/>
      <c r="AH281" s="165"/>
      <c r="AI281" s="165"/>
      <c r="AJ281" s="165"/>
      <c r="AK281" s="165"/>
      <c r="AL281" s="165"/>
      <c r="AM281" s="169"/>
    </row>
    <row r="282" spans="26:39" x14ac:dyDescent="0.3">
      <c r="Z282" s="165"/>
      <c r="AA282" s="165"/>
      <c r="AB282" s="165"/>
      <c r="AC282" s="165"/>
      <c r="AD282" s="165"/>
      <c r="AE282" s="165"/>
      <c r="AF282" s="165"/>
      <c r="AG282" s="165"/>
      <c r="AH282" s="165"/>
      <c r="AI282" s="165"/>
      <c r="AJ282" s="165"/>
      <c r="AK282" s="165"/>
      <c r="AL282" s="165"/>
      <c r="AM282" s="169"/>
    </row>
    <row r="283" spans="26:39" x14ac:dyDescent="0.3">
      <c r="Z283" s="165"/>
      <c r="AA283" s="165"/>
      <c r="AB283" s="165"/>
      <c r="AC283" s="165"/>
      <c r="AD283" s="165"/>
      <c r="AE283" s="165"/>
      <c r="AF283" s="165"/>
      <c r="AG283" s="165"/>
      <c r="AH283" s="165"/>
      <c r="AI283" s="165"/>
      <c r="AJ283" s="165"/>
      <c r="AK283" s="165"/>
      <c r="AL283" s="165"/>
      <c r="AM283" s="169"/>
    </row>
    <row r="284" spans="26:39" x14ac:dyDescent="0.3">
      <c r="Z284" s="165"/>
      <c r="AA284" s="165"/>
      <c r="AB284" s="165"/>
      <c r="AC284" s="165"/>
      <c r="AD284" s="165"/>
      <c r="AE284" s="165"/>
      <c r="AF284" s="165"/>
      <c r="AG284" s="165"/>
      <c r="AH284" s="165"/>
      <c r="AI284" s="165"/>
      <c r="AJ284" s="165"/>
      <c r="AK284" s="165"/>
      <c r="AL284" s="165"/>
      <c r="AM284" s="169"/>
    </row>
    <row r="285" spans="26:39" x14ac:dyDescent="0.3">
      <c r="Z285" s="165"/>
      <c r="AA285" s="165"/>
      <c r="AB285" s="165"/>
      <c r="AC285" s="165"/>
      <c r="AD285" s="165"/>
      <c r="AE285" s="165"/>
      <c r="AF285" s="165"/>
      <c r="AG285" s="165"/>
      <c r="AH285" s="165"/>
      <c r="AI285" s="165"/>
      <c r="AJ285" s="165"/>
      <c r="AK285" s="165"/>
      <c r="AL285" s="165"/>
      <c r="AM285" s="169"/>
    </row>
    <row r="286" spans="26:39" x14ac:dyDescent="0.3">
      <c r="Z286" s="165"/>
      <c r="AA286" s="165"/>
      <c r="AB286" s="165"/>
      <c r="AC286" s="165"/>
      <c r="AD286" s="165"/>
      <c r="AE286" s="165"/>
      <c r="AF286" s="165"/>
      <c r="AG286" s="165"/>
      <c r="AH286" s="165"/>
      <c r="AI286" s="165"/>
      <c r="AJ286" s="165"/>
      <c r="AK286" s="165"/>
      <c r="AL286" s="165"/>
      <c r="AM286" s="169"/>
    </row>
    <row r="287" spans="26:39" x14ac:dyDescent="0.3">
      <c r="Z287" s="165"/>
      <c r="AA287" s="165"/>
      <c r="AB287" s="165"/>
      <c r="AC287" s="165"/>
      <c r="AD287" s="165"/>
      <c r="AE287" s="165"/>
      <c r="AF287" s="165"/>
      <c r="AG287" s="165"/>
      <c r="AH287" s="165"/>
      <c r="AI287" s="165"/>
      <c r="AJ287" s="165"/>
      <c r="AK287" s="165"/>
      <c r="AL287" s="165"/>
      <c r="AM287" s="169"/>
    </row>
    <row r="288" spans="26:39" x14ac:dyDescent="0.3">
      <c r="Z288" s="165"/>
      <c r="AA288" s="165"/>
      <c r="AB288" s="165"/>
      <c r="AC288" s="165"/>
      <c r="AD288" s="165"/>
      <c r="AE288" s="165"/>
      <c r="AF288" s="165"/>
      <c r="AG288" s="165"/>
      <c r="AH288" s="165"/>
      <c r="AI288" s="165"/>
      <c r="AJ288" s="165"/>
      <c r="AK288" s="165"/>
      <c r="AL288" s="165"/>
      <c r="AM288" s="169"/>
    </row>
    <row r="289" spans="26:39" x14ac:dyDescent="0.3">
      <c r="Z289" s="165"/>
      <c r="AA289" s="165"/>
      <c r="AB289" s="165"/>
      <c r="AC289" s="165"/>
      <c r="AD289" s="165"/>
      <c r="AE289" s="165"/>
      <c r="AF289" s="165"/>
      <c r="AG289" s="165"/>
      <c r="AH289" s="165"/>
      <c r="AI289" s="165"/>
      <c r="AJ289" s="165"/>
      <c r="AK289" s="165"/>
      <c r="AL289" s="165"/>
      <c r="AM289" s="169"/>
    </row>
    <row r="290" spans="26:39" x14ac:dyDescent="0.3">
      <c r="Z290" s="165"/>
      <c r="AA290" s="165"/>
      <c r="AB290" s="165"/>
      <c r="AC290" s="165"/>
      <c r="AD290" s="165"/>
      <c r="AE290" s="165"/>
      <c r="AF290" s="165"/>
      <c r="AG290" s="165"/>
      <c r="AH290" s="165"/>
      <c r="AI290" s="165"/>
      <c r="AJ290" s="165"/>
      <c r="AK290" s="165"/>
      <c r="AL290" s="165"/>
      <c r="AM290" s="169"/>
    </row>
    <row r="291" spans="26:39" x14ac:dyDescent="0.3">
      <c r="Z291" s="165"/>
      <c r="AA291" s="165"/>
      <c r="AB291" s="165"/>
      <c r="AC291" s="165"/>
      <c r="AD291" s="165"/>
      <c r="AE291" s="165"/>
      <c r="AF291" s="165"/>
      <c r="AG291" s="165"/>
      <c r="AH291" s="165"/>
      <c r="AI291" s="165"/>
      <c r="AJ291" s="165"/>
      <c r="AK291" s="165"/>
      <c r="AL291" s="165"/>
      <c r="AM291" s="169"/>
    </row>
    <row r="292" spans="26:39" x14ac:dyDescent="0.3">
      <c r="Z292" s="165"/>
      <c r="AA292" s="165"/>
      <c r="AB292" s="165"/>
      <c r="AC292" s="165"/>
      <c r="AD292" s="165"/>
      <c r="AE292" s="165"/>
      <c r="AF292" s="165"/>
      <c r="AG292" s="165"/>
      <c r="AH292" s="165"/>
      <c r="AI292" s="165"/>
      <c r="AJ292" s="165"/>
      <c r="AK292" s="165"/>
      <c r="AL292" s="165"/>
      <c r="AM292" s="169"/>
    </row>
    <row r="293" spans="26:39" x14ac:dyDescent="0.3">
      <c r="Z293" s="165"/>
      <c r="AA293" s="165"/>
      <c r="AB293" s="165"/>
      <c r="AC293" s="165"/>
      <c r="AD293" s="165"/>
      <c r="AE293" s="165"/>
      <c r="AF293" s="165"/>
      <c r="AG293" s="165"/>
      <c r="AH293" s="165"/>
      <c r="AI293" s="165"/>
      <c r="AJ293" s="165"/>
      <c r="AK293" s="165"/>
      <c r="AL293" s="165"/>
      <c r="AM293" s="169"/>
    </row>
    <row r="294" spans="26:39" x14ac:dyDescent="0.3">
      <c r="Z294" s="165"/>
      <c r="AA294" s="165"/>
      <c r="AB294" s="165"/>
      <c r="AC294" s="165"/>
      <c r="AD294" s="165"/>
      <c r="AE294" s="165"/>
      <c r="AF294" s="165"/>
      <c r="AG294" s="165"/>
      <c r="AH294" s="165"/>
      <c r="AI294" s="165"/>
      <c r="AJ294" s="165"/>
      <c r="AK294" s="165"/>
      <c r="AL294" s="165"/>
      <c r="AM294" s="169"/>
    </row>
    <row r="295" spans="26:39" x14ac:dyDescent="0.3">
      <c r="Z295" s="165"/>
      <c r="AA295" s="165"/>
      <c r="AB295" s="165"/>
      <c r="AC295" s="165"/>
      <c r="AD295" s="165"/>
      <c r="AE295" s="165"/>
      <c r="AF295" s="165"/>
      <c r="AG295" s="165"/>
      <c r="AH295" s="165"/>
      <c r="AI295" s="165"/>
      <c r="AJ295" s="165"/>
      <c r="AK295" s="165"/>
      <c r="AL295" s="165"/>
      <c r="AM295" s="169"/>
    </row>
    <row r="296" spans="26:39" x14ac:dyDescent="0.3">
      <c r="Z296" s="165"/>
      <c r="AA296" s="165"/>
      <c r="AB296" s="165"/>
      <c r="AC296" s="165"/>
      <c r="AD296" s="165"/>
      <c r="AE296" s="165"/>
      <c r="AF296" s="165"/>
      <c r="AG296" s="165"/>
      <c r="AH296" s="165"/>
      <c r="AI296" s="165"/>
      <c r="AJ296" s="165"/>
      <c r="AK296" s="165"/>
      <c r="AL296" s="165"/>
      <c r="AM296" s="169"/>
    </row>
    <row r="297" spans="26:39" x14ac:dyDescent="0.3">
      <c r="Z297" s="165"/>
      <c r="AA297" s="165"/>
      <c r="AB297" s="165"/>
      <c r="AC297" s="165"/>
      <c r="AD297" s="165"/>
      <c r="AE297" s="165"/>
      <c r="AF297" s="165"/>
      <c r="AG297" s="165"/>
      <c r="AH297" s="165"/>
      <c r="AI297" s="165"/>
      <c r="AJ297" s="165"/>
      <c r="AK297" s="165"/>
      <c r="AL297" s="165"/>
      <c r="AM297" s="169"/>
    </row>
    <row r="298" spans="26:39" x14ac:dyDescent="0.3">
      <c r="Z298" s="165"/>
      <c r="AA298" s="165"/>
      <c r="AB298" s="165"/>
      <c r="AC298" s="165"/>
      <c r="AD298" s="165"/>
      <c r="AE298" s="165"/>
      <c r="AF298" s="165"/>
      <c r="AG298" s="165"/>
      <c r="AH298" s="165"/>
      <c r="AI298" s="165"/>
      <c r="AJ298" s="165"/>
      <c r="AK298" s="165"/>
      <c r="AL298" s="165"/>
      <c r="AM298" s="169"/>
    </row>
    <row r="299" spans="26:39" x14ac:dyDescent="0.3">
      <c r="Z299" s="165"/>
      <c r="AA299" s="165"/>
      <c r="AB299" s="165"/>
      <c r="AC299" s="165"/>
      <c r="AD299" s="165"/>
      <c r="AE299" s="165"/>
      <c r="AF299" s="165"/>
      <c r="AG299" s="165"/>
      <c r="AH299" s="165"/>
      <c r="AI299" s="165"/>
      <c r="AJ299" s="165"/>
      <c r="AK299" s="165"/>
      <c r="AL299" s="165"/>
      <c r="AM299" s="169"/>
    </row>
    <row r="300" spans="26:39" x14ac:dyDescent="0.3">
      <c r="Z300" s="165"/>
      <c r="AA300" s="165"/>
      <c r="AB300" s="165"/>
      <c r="AC300" s="165"/>
      <c r="AD300" s="165"/>
      <c r="AE300" s="165"/>
      <c r="AF300" s="165"/>
      <c r="AG300" s="165"/>
      <c r="AH300" s="165"/>
      <c r="AI300" s="165"/>
      <c r="AJ300" s="165"/>
      <c r="AK300" s="165"/>
      <c r="AL300" s="165"/>
      <c r="AM300" s="169"/>
    </row>
    <row r="301" spans="26:39" x14ac:dyDescent="0.3">
      <c r="Z301" s="165"/>
      <c r="AA301" s="165"/>
      <c r="AB301" s="165"/>
      <c r="AC301" s="165"/>
      <c r="AD301" s="165"/>
      <c r="AE301" s="165"/>
      <c r="AF301" s="165"/>
      <c r="AG301" s="165"/>
      <c r="AH301" s="165"/>
      <c r="AI301" s="165"/>
      <c r="AJ301" s="165"/>
      <c r="AK301" s="165"/>
      <c r="AL301" s="165"/>
      <c r="AM301" s="169"/>
    </row>
    <row r="302" spans="26:39" x14ac:dyDescent="0.3">
      <c r="Z302" s="165"/>
      <c r="AA302" s="165"/>
      <c r="AB302" s="165"/>
      <c r="AC302" s="165"/>
      <c r="AD302" s="165"/>
      <c r="AE302" s="165"/>
      <c r="AF302" s="165"/>
      <c r="AG302" s="165"/>
      <c r="AH302" s="165"/>
      <c r="AI302" s="165"/>
      <c r="AJ302" s="165"/>
      <c r="AK302" s="165"/>
      <c r="AL302" s="165"/>
      <c r="AM302" s="169"/>
    </row>
    <row r="303" spans="26:39" x14ac:dyDescent="0.3">
      <c r="Z303" s="165"/>
      <c r="AA303" s="165"/>
      <c r="AB303" s="165"/>
      <c r="AC303" s="165"/>
      <c r="AD303" s="165"/>
      <c r="AE303" s="165"/>
      <c r="AF303" s="165"/>
      <c r="AG303" s="165"/>
      <c r="AH303" s="165"/>
      <c r="AI303" s="165"/>
      <c r="AJ303" s="165"/>
      <c r="AK303" s="165"/>
      <c r="AL303" s="165"/>
      <c r="AM303" s="169"/>
    </row>
    <row r="304" spans="26:39" x14ac:dyDescent="0.3">
      <c r="Z304" s="165"/>
      <c r="AA304" s="165"/>
      <c r="AB304" s="165"/>
      <c r="AC304" s="165"/>
      <c r="AD304" s="165"/>
      <c r="AE304" s="165"/>
      <c r="AF304" s="165"/>
      <c r="AG304" s="165"/>
      <c r="AH304" s="165"/>
      <c r="AI304" s="165"/>
      <c r="AJ304" s="165"/>
      <c r="AK304" s="165"/>
      <c r="AL304" s="165"/>
      <c r="AM304" s="169"/>
    </row>
    <row r="305" spans="26:39" x14ac:dyDescent="0.3">
      <c r="Z305" s="165"/>
      <c r="AA305" s="165"/>
      <c r="AB305" s="165"/>
      <c r="AC305" s="165"/>
      <c r="AD305" s="165"/>
      <c r="AE305" s="165"/>
      <c r="AF305" s="165"/>
      <c r="AG305" s="165"/>
      <c r="AH305" s="165"/>
      <c r="AI305" s="165"/>
      <c r="AJ305" s="165"/>
      <c r="AK305" s="165"/>
      <c r="AL305" s="165"/>
      <c r="AM305" s="169"/>
    </row>
    <row r="306" spans="26:39" x14ac:dyDescent="0.3">
      <c r="Z306" s="165"/>
      <c r="AA306" s="165"/>
      <c r="AB306" s="165"/>
      <c r="AC306" s="165"/>
      <c r="AD306" s="165"/>
      <c r="AE306" s="165"/>
      <c r="AF306" s="165"/>
      <c r="AG306" s="165"/>
      <c r="AH306" s="165"/>
      <c r="AI306" s="165"/>
      <c r="AJ306" s="165"/>
      <c r="AK306" s="165"/>
      <c r="AL306" s="165"/>
      <c r="AM306" s="169"/>
    </row>
    <row r="307" spans="26:39" x14ac:dyDescent="0.3">
      <c r="Z307" s="165"/>
      <c r="AA307" s="165"/>
      <c r="AB307" s="165"/>
      <c r="AC307" s="165"/>
      <c r="AD307" s="165"/>
      <c r="AE307" s="165"/>
      <c r="AF307" s="165"/>
      <c r="AG307" s="165"/>
      <c r="AH307" s="165"/>
      <c r="AI307" s="165"/>
      <c r="AJ307" s="165"/>
      <c r="AK307" s="165"/>
      <c r="AL307" s="165"/>
      <c r="AM307" s="169"/>
    </row>
    <row r="308" spans="26:39" x14ac:dyDescent="0.3">
      <c r="Z308" s="165"/>
      <c r="AA308" s="165"/>
      <c r="AB308" s="165"/>
      <c r="AC308" s="165"/>
      <c r="AD308" s="165"/>
      <c r="AE308" s="165"/>
      <c r="AF308" s="165"/>
      <c r="AG308" s="165"/>
      <c r="AH308" s="165"/>
      <c r="AI308" s="165"/>
      <c r="AJ308" s="165"/>
      <c r="AK308" s="165"/>
      <c r="AL308" s="165"/>
      <c r="AM308" s="169"/>
    </row>
    <row r="309" spans="26:39" x14ac:dyDescent="0.3">
      <c r="Z309" s="165"/>
      <c r="AA309" s="165"/>
      <c r="AB309" s="165"/>
      <c r="AC309" s="165"/>
      <c r="AD309" s="165"/>
      <c r="AE309" s="165"/>
      <c r="AF309" s="165"/>
      <c r="AG309" s="165"/>
      <c r="AH309" s="165"/>
      <c r="AI309" s="165"/>
      <c r="AJ309" s="165"/>
      <c r="AK309" s="165"/>
      <c r="AL309" s="165"/>
      <c r="AM309" s="169"/>
    </row>
    <row r="310" spans="26:39" x14ac:dyDescent="0.3">
      <c r="Z310" s="165"/>
      <c r="AA310" s="165"/>
      <c r="AB310" s="165"/>
      <c r="AC310" s="165"/>
      <c r="AD310" s="165"/>
      <c r="AE310" s="165"/>
      <c r="AF310" s="165"/>
      <c r="AG310" s="165"/>
      <c r="AH310" s="165"/>
      <c r="AI310" s="165"/>
      <c r="AJ310" s="165"/>
      <c r="AK310" s="165"/>
      <c r="AL310" s="165"/>
      <c r="AM310" s="169"/>
    </row>
    <row r="311" spans="26:39" x14ac:dyDescent="0.3">
      <c r="Z311" s="165"/>
      <c r="AA311" s="165"/>
      <c r="AB311" s="165"/>
      <c r="AC311" s="165"/>
      <c r="AD311" s="165"/>
      <c r="AE311" s="165"/>
      <c r="AF311" s="165"/>
      <c r="AG311" s="165"/>
      <c r="AH311" s="165"/>
      <c r="AI311" s="165"/>
      <c r="AJ311" s="165"/>
      <c r="AK311" s="165"/>
      <c r="AL311" s="165"/>
      <c r="AM311" s="169"/>
    </row>
    <row r="312" spans="26:39" x14ac:dyDescent="0.3">
      <c r="Z312" s="165"/>
      <c r="AA312" s="165"/>
      <c r="AB312" s="165"/>
      <c r="AC312" s="165"/>
      <c r="AD312" s="165"/>
      <c r="AE312" s="165"/>
      <c r="AF312" s="165"/>
      <c r="AG312" s="165"/>
      <c r="AH312" s="165"/>
      <c r="AI312" s="165"/>
      <c r="AJ312" s="165"/>
      <c r="AK312" s="165"/>
      <c r="AL312" s="165"/>
      <c r="AM312" s="169"/>
    </row>
    <row r="313" spans="26:39" x14ac:dyDescent="0.3">
      <c r="Z313" s="165"/>
      <c r="AA313" s="165"/>
      <c r="AB313" s="165"/>
      <c r="AC313" s="165"/>
      <c r="AD313" s="165"/>
      <c r="AE313" s="165"/>
      <c r="AF313" s="165"/>
      <c r="AG313" s="165"/>
      <c r="AH313" s="165"/>
      <c r="AI313" s="165"/>
      <c r="AJ313" s="165"/>
      <c r="AK313" s="165"/>
      <c r="AL313" s="165"/>
      <c r="AM313" s="169"/>
    </row>
    <row r="314" spans="26:39" x14ac:dyDescent="0.3">
      <c r="Z314" s="165"/>
      <c r="AA314" s="165"/>
      <c r="AB314" s="165"/>
      <c r="AC314" s="165"/>
      <c r="AD314" s="165"/>
      <c r="AE314" s="165"/>
      <c r="AF314" s="165"/>
      <c r="AG314" s="165"/>
      <c r="AH314" s="165"/>
      <c r="AI314" s="165"/>
      <c r="AJ314" s="165"/>
      <c r="AK314" s="165"/>
      <c r="AL314" s="165"/>
      <c r="AM314" s="169"/>
    </row>
    <row r="315" spans="26:39" x14ac:dyDescent="0.3">
      <c r="Z315" s="165"/>
      <c r="AA315" s="165"/>
      <c r="AB315" s="165"/>
      <c r="AC315" s="165"/>
      <c r="AD315" s="165"/>
      <c r="AE315" s="165"/>
      <c r="AF315" s="165"/>
      <c r="AG315" s="165"/>
      <c r="AH315" s="165"/>
      <c r="AI315" s="165"/>
      <c r="AJ315" s="165"/>
      <c r="AK315" s="165"/>
      <c r="AL315" s="165"/>
      <c r="AM315" s="169"/>
    </row>
    <row r="316" spans="26:39" x14ac:dyDescent="0.3">
      <c r="Z316" s="165"/>
      <c r="AA316" s="165"/>
      <c r="AB316" s="165"/>
      <c r="AC316" s="165"/>
      <c r="AD316" s="165"/>
      <c r="AE316" s="165"/>
      <c r="AF316" s="165"/>
      <c r="AG316" s="165"/>
      <c r="AH316" s="165"/>
      <c r="AI316" s="165"/>
      <c r="AJ316" s="165"/>
      <c r="AK316" s="165"/>
      <c r="AL316" s="165"/>
      <c r="AM316" s="169"/>
    </row>
    <row r="317" spans="26:39" x14ac:dyDescent="0.3">
      <c r="Z317" s="165"/>
      <c r="AA317" s="165"/>
      <c r="AB317" s="165"/>
      <c r="AC317" s="165"/>
      <c r="AD317" s="165"/>
      <c r="AE317" s="165"/>
      <c r="AF317" s="165"/>
      <c r="AG317" s="165"/>
      <c r="AH317" s="165"/>
      <c r="AI317" s="165"/>
      <c r="AJ317" s="165"/>
      <c r="AK317" s="165"/>
      <c r="AL317" s="165"/>
      <c r="AM317" s="169"/>
    </row>
    <row r="318" spans="26:39" x14ac:dyDescent="0.3">
      <c r="Z318" s="165"/>
      <c r="AA318" s="165"/>
      <c r="AB318" s="165"/>
      <c r="AC318" s="165"/>
      <c r="AD318" s="165"/>
      <c r="AE318" s="165"/>
      <c r="AF318" s="165"/>
      <c r="AG318" s="165"/>
      <c r="AH318" s="165"/>
      <c r="AI318" s="165"/>
      <c r="AJ318" s="165"/>
      <c r="AK318" s="165"/>
      <c r="AL318" s="165"/>
      <c r="AM318" s="169"/>
    </row>
    <row r="319" spans="26:39" x14ac:dyDescent="0.3">
      <c r="Z319" s="165"/>
      <c r="AA319" s="165"/>
      <c r="AB319" s="165"/>
      <c r="AC319" s="165"/>
      <c r="AD319" s="165"/>
      <c r="AE319" s="165"/>
      <c r="AF319" s="165"/>
      <c r="AG319" s="165"/>
      <c r="AH319" s="165"/>
      <c r="AI319" s="165"/>
      <c r="AJ319" s="165"/>
      <c r="AK319" s="165"/>
      <c r="AL319" s="165"/>
      <c r="AM319" s="169"/>
    </row>
    <row r="320" spans="26:39" x14ac:dyDescent="0.3">
      <c r="Z320" s="165"/>
      <c r="AA320" s="165"/>
      <c r="AB320" s="165"/>
      <c r="AC320" s="165"/>
      <c r="AD320" s="165"/>
      <c r="AE320" s="165"/>
      <c r="AF320" s="165"/>
      <c r="AG320" s="165"/>
      <c r="AH320" s="165"/>
      <c r="AI320" s="165"/>
      <c r="AJ320" s="165"/>
      <c r="AK320" s="165"/>
      <c r="AL320" s="165"/>
      <c r="AM320" s="169"/>
    </row>
    <row r="321" spans="26:39" x14ac:dyDescent="0.3">
      <c r="Z321" s="165"/>
      <c r="AA321" s="165"/>
      <c r="AB321" s="165"/>
      <c r="AC321" s="165"/>
      <c r="AD321" s="165"/>
      <c r="AE321" s="165"/>
      <c r="AF321" s="165"/>
      <c r="AG321" s="165"/>
      <c r="AH321" s="165"/>
      <c r="AI321" s="165"/>
      <c r="AJ321" s="165"/>
      <c r="AK321" s="165"/>
      <c r="AL321" s="165"/>
      <c r="AM321" s="169"/>
    </row>
    <row r="322" spans="26:39" x14ac:dyDescent="0.3">
      <c r="Z322" s="165"/>
      <c r="AA322" s="165"/>
      <c r="AB322" s="165"/>
      <c r="AC322" s="165"/>
      <c r="AD322" s="165"/>
      <c r="AE322" s="165"/>
      <c r="AF322" s="165"/>
      <c r="AG322" s="165"/>
      <c r="AH322" s="165"/>
      <c r="AI322" s="165"/>
      <c r="AJ322" s="165"/>
      <c r="AK322" s="165"/>
      <c r="AL322" s="165"/>
      <c r="AM322" s="169"/>
    </row>
    <row r="323" spans="26:39" x14ac:dyDescent="0.3">
      <c r="Z323" s="165"/>
      <c r="AA323" s="165"/>
      <c r="AB323" s="165"/>
      <c r="AC323" s="165"/>
      <c r="AD323" s="165"/>
      <c r="AE323" s="165"/>
      <c r="AF323" s="165"/>
      <c r="AG323" s="165"/>
      <c r="AH323" s="165"/>
      <c r="AI323" s="165"/>
      <c r="AJ323" s="165"/>
      <c r="AK323" s="165"/>
      <c r="AL323" s="165"/>
      <c r="AM323" s="169"/>
    </row>
    <row r="324" spans="26:39" x14ac:dyDescent="0.3">
      <c r="Z324" s="165"/>
      <c r="AA324" s="165"/>
      <c r="AB324" s="165"/>
      <c r="AC324" s="165"/>
      <c r="AD324" s="165"/>
      <c r="AE324" s="165"/>
      <c r="AF324" s="165"/>
      <c r="AG324" s="165"/>
      <c r="AH324" s="165"/>
      <c r="AI324" s="165"/>
      <c r="AJ324" s="165"/>
      <c r="AK324" s="165"/>
      <c r="AL324" s="165"/>
      <c r="AM324" s="169"/>
    </row>
    <row r="325" spans="26:39" x14ac:dyDescent="0.3">
      <c r="Z325" s="165"/>
      <c r="AA325" s="165"/>
      <c r="AB325" s="165"/>
      <c r="AC325" s="165"/>
      <c r="AD325" s="165"/>
      <c r="AE325" s="165"/>
      <c r="AF325" s="165"/>
      <c r="AG325" s="165"/>
      <c r="AH325" s="165"/>
      <c r="AI325" s="165"/>
      <c r="AJ325" s="165"/>
      <c r="AK325" s="165"/>
      <c r="AL325" s="165"/>
      <c r="AM325" s="169"/>
    </row>
    <row r="326" spans="26:39" x14ac:dyDescent="0.3">
      <c r="Z326" s="165"/>
      <c r="AA326" s="165"/>
      <c r="AB326" s="165"/>
      <c r="AC326" s="165"/>
      <c r="AD326" s="165"/>
      <c r="AE326" s="165"/>
      <c r="AF326" s="165"/>
      <c r="AG326" s="165"/>
      <c r="AH326" s="165"/>
      <c r="AI326" s="165"/>
      <c r="AJ326" s="165"/>
      <c r="AK326" s="165"/>
      <c r="AL326" s="165"/>
      <c r="AM326" s="169"/>
    </row>
    <row r="327" spans="26:39" x14ac:dyDescent="0.3">
      <c r="Z327" s="165"/>
      <c r="AA327" s="165"/>
      <c r="AB327" s="165"/>
      <c r="AC327" s="165"/>
      <c r="AD327" s="165"/>
      <c r="AE327" s="165"/>
      <c r="AF327" s="165"/>
      <c r="AG327" s="165"/>
      <c r="AH327" s="165"/>
      <c r="AI327" s="165"/>
      <c r="AJ327" s="165"/>
      <c r="AK327" s="165"/>
      <c r="AL327" s="165"/>
      <c r="AM327" s="169"/>
    </row>
    <row r="328" spans="26:39" x14ac:dyDescent="0.3">
      <c r="Z328" s="165"/>
      <c r="AA328" s="165"/>
      <c r="AB328" s="165"/>
      <c r="AC328" s="165"/>
      <c r="AD328" s="165"/>
      <c r="AE328" s="165"/>
      <c r="AF328" s="165"/>
      <c r="AG328" s="165"/>
      <c r="AH328" s="165"/>
      <c r="AI328" s="165"/>
      <c r="AJ328" s="165"/>
      <c r="AK328" s="165"/>
      <c r="AL328" s="165"/>
      <c r="AM328" s="169"/>
    </row>
    <row r="329" spans="26:39" x14ac:dyDescent="0.3">
      <c r="Z329" s="165"/>
      <c r="AA329" s="165"/>
      <c r="AB329" s="165"/>
      <c r="AC329" s="165"/>
      <c r="AD329" s="165"/>
      <c r="AE329" s="165"/>
      <c r="AF329" s="165"/>
      <c r="AG329" s="165"/>
      <c r="AH329" s="165"/>
      <c r="AI329" s="165"/>
      <c r="AJ329" s="165"/>
      <c r="AK329" s="165"/>
      <c r="AL329" s="165"/>
      <c r="AM329" s="169"/>
    </row>
    <row r="330" spans="26:39" x14ac:dyDescent="0.3">
      <c r="Z330" s="165"/>
      <c r="AA330" s="165"/>
      <c r="AB330" s="165"/>
      <c r="AC330" s="165"/>
      <c r="AD330" s="165"/>
      <c r="AE330" s="165"/>
      <c r="AF330" s="165"/>
      <c r="AG330" s="165"/>
      <c r="AH330" s="165"/>
      <c r="AI330" s="165"/>
      <c r="AJ330" s="165"/>
      <c r="AK330" s="165"/>
      <c r="AL330" s="165"/>
      <c r="AM330" s="167"/>
    </row>
    <row r="331" spans="26:39" x14ac:dyDescent="0.3">
      <c r="Z331" s="165"/>
      <c r="AA331" s="165"/>
      <c r="AB331" s="165"/>
      <c r="AC331" s="165"/>
      <c r="AD331" s="165"/>
      <c r="AE331" s="165"/>
      <c r="AF331" s="165"/>
      <c r="AG331" s="165"/>
      <c r="AH331" s="165"/>
      <c r="AI331" s="165"/>
      <c r="AJ331" s="165"/>
      <c r="AK331" s="165"/>
      <c r="AL331" s="165"/>
      <c r="AM331" s="167"/>
    </row>
    <row r="332" spans="26:39" x14ac:dyDescent="0.3">
      <c r="Z332" s="165"/>
      <c r="AA332" s="165"/>
      <c r="AB332" s="165"/>
      <c r="AC332" s="165"/>
      <c r="AD332" s="165"/>
      <c r="AE332" s="165"/>
      <c r="AF332" s="165"/>
      <c r="AG332" s="165"/>
      <c r="AH332" s="165"/>
      <c r="AI332" s="165"/>
      <c r="AJ332" s="165"/>
      <c r="AK332" s="165"/>
      <c r="AL332" s="165"/>
      <c r="AM332" s="167"/>
    </row>
    <row r="333" spans="26:39" x14ac:dyDescent="0.3">
      <c r="Z333" s="165"/>
      <c r="AA333" s="165"/>
      <c r="AB333" s="165"/>
      <c r="AC333" s="165"/>
      <c r="AD333" s="165"/>
      <c r="AE333" s="165"/>
      <c r="AF333" s="165"/>
      <c r="AG333" s="165"/>
      <c r="AH333" s="165"/>
      <c r="AI333" s="165"/>
      <c r="AJ333" s="165"/>
      <c r="AK333" s="165"/>
      <c r="AL333" s="165"/>
      <c r="AM333" s="167"/>
    </row>
    <row r="334" spans="26:39" x14ac:dyDescent="0.3">
      <c r="Z334" s="165"/>
      <c r="AA334" s="165"/>
      <c r="AB334" s="165"/>
      <c r="AC334" s="165"/>
      <c r="AD334" s="165"/>
      <c r="AE334" s="165"/>
      <c r="AF334" s="165"/>
      <c r="AG334" s="165"/>
      <c r="AH334" s="165"/>
      <c r="AI334" s="165"/>
      <c r="AJ334" s="165"/>
      <c r="AK334" s="165"/>
      <c r="AL334" s="165"/>
      <c r="AM334" s="167"/>
    </row>
    <row r="335" spans="26:39" x14ac:dyDescent="0.3">
      <c r="Z335" s="165"/>
      <c r="AA335" s="165"/>
      <c r="AB335" s="165"/>
      <c r="AC335" s="165"/>
      <c r="AD335" s="165"/>
      <c r="AE335" s="165"/>
      <c r="AF335" s="165"/>
      <c r="AG335" s="165"/>
      <c r="AH335" s="165"/>
      <c r="AI335" s="165"/>
      <c r="AJ335" s="165"/>
      <c r="AK335" s="165"/>
      <c r="AL335" s="165"/>
      <c r="AM335" s="167"/>
    </row>
    <row r="336" spans="26:39" x14ac:dyDescent="0.3">
      <c r="Z336" s="165"/>
      <c r="AA336" s="165"/>
      <c r="AB336" s="165"/>
      <c r="AC336" s="165"/>
      <c r="AD336" s="165"/>
      <c r="AE336" s="165"/>
      <c r="AF336" s="165"/>
      <c r="AG336" s="165"/>
      <c r="AH336" s="165"/>
      <c r="AI336" s="165"/>
      <c r="AJ336" s="165"/>
      <c r="AK336" s="165"/>
      <c r="AL336" s="165"/>
      <c r="AM336" s="167"/>
    </row>
    <row r="337" spans="26:39" x14ac:dyDescent="0.3">
      <c r="Z337" s="165"/>
      <c r="AA337" s="165"/>
      <c r="AB337" s="165"/>
      <c r="AC337" s="165"/>
      <c r="AD337" s="165"/>
      <c r="AE337" s="165"/>
      <c r="AF337" s="165"/>
      <c r="AG337" s="165"/>
      <c r="AH337" s="165"/>
      <c r="AI337" s="165"/>
      <c r="AJ337" s="165"/>
      <c r="AK337" s="165"/>
      <c r="AL337" s="165"/>
      <c r="AM337" s="167"/>
    </row>
    <row r="338" spans="26:39" x14ac:dyDescent="0.3">
      <c r="Z338" s="165"/>
      <c r="AA338" s="165"/>
      <c r="AB338" s="165"/>
      <c r="AC338" s="165"/>
      <c r="AD338" s="165"/>
      <c r="AE338" s="165"/>
      <c r="AF338" s="165"/>
      <c r="AG338" s="165"/>
      <c r="AH338" s="165"/>
      <c r="AI338" s="165"/>
      <c r="AJ338" s="165"/>
      <c r="AK338" s="165"/>
      <c r="AL338" s="165"/>
      <c r="AM338" s="167"/>
    </row>
    <row r="339" spans="26:39" x14ac:dyDescent="0.3">
      <c r="Z339" s="165"/>
      <c r="AA339" s="165"/>
      <c r="AB339" s="165"/>
      <c r="AC339" s="165"/>
      <c r="AD339" s="165"/>
      <c r="AE339" s="165"/>
      <c r="AF339" s="165"/>
      <c r="AG339" s="165"/>
      <c r="AH339" s="165"/>
      <c r="AI339" s="165"/>
      <c r="AJ339" s="165"/>
      <c r="AK339" s="165"/>
      <c r="AL339" s="165"/>
      <c r="AM339" s="167"/>
    </row>
    <row r="340" spans="26:39" x14ac:dyDescent="0.3">
      <c r="Z340" s="165"/>
      <c r="AA340" s="165"/>
      <c r="AB340" s="165"/>
      <c r="AC340" s="165"/>
      <c r="AD340" s="165"/>
      <c r="AE340" s="165"/>
      <c r="AF340" s="165"/>
      <c r="AG340" s="165"/>
      <c r="AH340" s="165"/>
      <c r="AI340" s="165"/>
      <c r="AJ340" s="165"/>
      <c r="AK340" s="165"/>
      <c r="AL340" s="165"/>
      <c r="AM340" s="167"/>
    </row>
    <row r="341" spans="26:39" x14ac:dyDescent="0.3">
      <c r="Z341" s="165"/>
      <c r="AA341" s="165"/>
      <c r="AB341" s="165"/>
      <c r="AC341" s="165"/>
      <c r="AD341" s="165"/>
      <c r="AE341" s="165"/>
      <c r="AF341" s="165"/>
      <c r="AG341" s="165"/>
      <c r="AH341" s="165"/>
      <c r="AI341" s="165"/>
      <c r="AJ341" s="165"/>
      <c r="AK341" s="165"/>
      <c r="AL341" s="165"/>
      <c r="AM341" s="167"/>
    </row>
    <row r="342" spans="26:39" x14ac:dyDescent="0.3">
      <c r="Z342" s="165"/>
      <c r="AA342" s="165"/>
      <c r="AB342" s="165"/>
      <c r="AC342" s="165"/>
      <c r="AD342" s="165"/>
      <c r="AE342" s="165"/>
      <c r="AF342" s="165"/>
      <c r="AG342" s="165"/>
      <c r="AH342" s="165"/>
      <c r="AI342" s="165"/>
      <c r="AJ342" s="165"/>
      <c r="AK342" s="165"/>
      <c r="AL342" s="165"/>
      <c r="AM342" s="167"/>
    </row>
    <row r="343" spans="26:39" x14ac:dyDescent="0.3">
      <c r="Z343" s="165"/>
      <c r="AA343" s="165"/>
      <c r="AB343" s="165"/>
      <c r="AC343" s="165"/>
      <c r="AD343" s="165"/>
      <c r="AE343" s="165"/>
      <c r="AF343" s="165"/>
      <c r="AG343" s="165"/>
      <c r="AH343" s="165"/>
      <c r="AI343" s="165"/>
      <c r="AJ343" s="165"/>
      <c r="AK343" s="165"/>
      <c r="AL343" s="165"/>
      <c r="AM343" s="167"/>
    </row>
    <row r="344" spans="26:39" x14ac:dyDescent="0.3">
      <c r="Z344" s="165"/>
      <c r="AA344" s="165"/>
      <c r="AB344" s="165"/>
      <c r="AC344" s="165"/>
      <c r="AD344" s="165"/>
      <c r="AE344" s="165"/>
      <c r="AF344" s="165"/>
      <c r="AG344" s="165"/>
      <c r="AH344" s="165"/>
      <c r="AI344" s="165"/>
      <c r="AJ344" s="165"/>
      <c r="AK344" s="165"/>
      <c r="AL344" s="165"/>
      <c r="AM344" s="167"/>
    </row>
    <row r="345" spans="26:39" x14ac:dyDescent="0.3">
      <c r="Z345" s="165"/>
      <c r="AA345" s="165"/>
      <c r="AB345" s="165"/>
      <c r="AC345" s="165"/>
      <c r="AD345" s="165"/>
      <c r="AE345" s="165"/>
      <c r="AF345" s="165"/>
      <c r="AG345" s="165"/>
      <c r="AH345" s="165"/>
      <c r="AI345" s="165"/>
      <c r="AJ345" s="165"/>
      <c r="AK345" s="165"/>
      <c r="AL345" s="165"/>
      <c r="AM345" s="167"/>
    </row>
    <row r="346" spans="26:39" x14ac:dyDescent="0.3">
      <c r="Z346" s="165"/>
      <c r="AA346" s="165"/>
      <c r="AB346" s="165"/>
      <c r="AC346" s="165"/>
      <c r="AD346" s="165"/>
      <c r="AE346" s="165"/>
      <c r="AF346" s="165"/>
      <c r="AG346" s="165"/>
      <c r="AH346" s="165"/>
      <c r="AI346" s="165"/>
      <c r="AJ346" s="165"/>
      <c r="AK346" s="165"/>
      <c r="AL346" s="165"/>
      <c r="AM346" s="167"/>
    </row>
    <row r="347" spans="26:39" x14ac:dyDescent="0.3">
      <c r="Z347" s="165"/>
      <c r="AA347" s="165"/>
      <c r="AB347" s="165"/>
      <c r="AC347" s="165"/>
      <c r="AD347" s="165"/>
      <c r="AE347" s="165"/>
      <c r="AF347" s="165"/>
      <c r="AG347" s="165"/>
      <c r="AH347" s="165"/>
      <c r="AI347" s="165"/>
      <c r="AJ347" s="165"/>
      <c r="AK347" s="165"/>
      <c r="AL347" s="165"/>
      <c r="AM347" s="167"/>
    </row>
    <row r="348" spans="26:39" x14ac:dyDescent="0.3">
      <c r="Z348" s="165"/>
      <c r="AA348" s="165"/>
      <c r="AB348" s="165"/>
      <c r="AC348" s="165"/>
      <c r="AD348" s="165"/>
      <c r="AE348" s="165"/>
      <c r="AF348" s="165"/>
      <c r="AG348" s="165"/>
      <c r="AH348" s="165"/>
      <c r="AI348" s="165"/>
      <c r="AJ348" s="165"/>
      <c r="AK348" s="165"/>
      <c r="AL348" s="165"/>
      <c r="AM348" s="167"/>
    </row>
    <row r="349" spans="26:39" x14ac:dyDescent="0.3">
      <c r="Z349" s="165"/>
      <c r="AA349" s="165"/>
      <c r="AB349" s="165"/>
      <c r="AC349" s="165"/>
      <c r="AD349" s="165"/>
      <c r="AE349" s="165"/>
      <c r="AF349" s="165"/>
      <c r="AG349" s="165"/>
      <c r="AH349" s="165"/>
      <c r="AI349" s="165"/>
      <c r="AJ349" s="165"/>
      <c r="AK349" s="165"/>
      <c r="AL349" s="165"/>
      <c r="AM349" s="167"/>
    </row>
    <row r="350" spans="26:39" x14ac:dyDescent="0.3">
      <c r="Z350" s="165"/>
      <c r="AA350" s="165"/>
      <c r="AB350" s="165"/>
      <c r="AC350" s="165"/>
      <c r="AD350" s="165"/>
      <c r="AE350" s="165"/>
      <c r="AF350" s="165"/>
      <c r="AG350" s="165"/>
      <c r="AH350" s="165"/>
      <c r="AI350" s="165"/>
      <c r="AJ350" s="165"/>
      <c r="AK350" s="165"/>
      <c r="AL350" s="165"/>
      <c r="AM350" s="167"/>
    </row>
    <row r="351" spans="26:39" x14ac:dyDescent="0.3">
      <c r="Z351" s="165"/>
      <c r="AA351" s="165"/>
      <c r="AB351" s="165"/>
      <c r="AC351" s="165"/>
      <c r="AD351" s="165"/>
      <c r="AE351" s="165"/>
      <c r="AF351" s="165"/>
      <c r="AG351" s="165"/>
      <c r="AH351" s="165"/>
      <c r="AI351" s="165"/>
      <c r="AJ351" s="165"/>
      <c r="AK351" s="165"/>
      <c r="AL351" s="165"/>
      <c r="AM351" s="167"/>
    </row>
    <row r="352" spans="26:39" x14ac:dyDescent="0.3">
      <c r="Z352" s="165"/>
      <c r="AA352" s="165"/>
      <c r="AB352" s="165"/>
      <c r="AC352" s="165"/>
      <c r="AD352" s="165"/>
      <c r="AE352" s="165"/>
      <c r="AF352" s="165"/>
      <c r="AG352" s="165"/>
      <c r="AH352" s="165"/>
      <c r="AI352" s="165"/>
      <c r="AJ352" s="165"/>
      <c r="AK352" s="165"/>
      <c r="AL352" s="165"/>
      <c r="AM352" s="167"/>
    </row>
    <row r="353" spans="26:39" x14ac:dyDescent="0.3">
      <c r="Z353" s="165"/>
      <c r="AA353" s="165"/>
      <c r="AB353" s="165"/>
      <c r="AC353" s="165"/>
      <c r="AD353" s="165"/>
      <c r="AE353" s="165"/>
      <c r="AF353" s="165"/>
      <c r="AG353" s="165"/>
      <c r="AH353" s="165"/>
      <c r="AI353" s="165"/>
      <c r="AJ353" s="165"/>
      <c r="AK353" s="165"/>
      <c r="AL353" s="165"/>
      <c r="AM353" s="167"/>
    </row>
    <row r="354" spans="26:39" x14ac:dyDescent="0.3">
      <c r="Z354" s="165"/>
      <c r="AA354" s="165"/>
      <c r="AB354" s="165"/>
      <c r="AC354" s="165"/>
      <c r="AD354" s="165"/>
      <c r="AE354" s="165"/>
      <c r="AF354" s="165"/>
      <c r="AG354" s="165"/>
      <c r="AH354" s="165"/>
      <c r="AI354" s="165"/>
      <c r="AJ354" s="165"/>
      <c r="AK354" s="165"/>
      <c r="AL354" s="165"/>
      <c r="AM354" s="167"/>
    </row>
    <row r="355" spans="26:39" x14ac:dyDescent="0.3">
      <c r="Z355" s="165"/>
      <c r="AA355" s="165"/>
      <c r="AB355" s="165"/>
      <c r="AC355" s="165"/>
      <c r="AD355" s="165"/>
      <c r="AE355" s="165"/>
      <c r="AF355" s="165"/>
      <c r="AG355" s="165"/>
      <c r="AH355" s="165"/>
      <c r="AI355" s="165"/>
      <c r="AJ355" s="165"/>
      <c r="AK355" s="165"/>
      <c r="AL355" s="165"/>
      <c r="AM355" s="167"/>
    </row>
    <row r="356" spans="26:39" x14ac:dyDescent="0.3">
      <c r="Z356" s="165"/>
      <c r="AA356" s="165"/>
      <c r="AB356" s="165"/>
      <c r="AC356" s="165"/>
      <c r="AD356" s="165"/>
      <c r="AE356" s="165"/>
      <c r="AF356" s="165"/>
      <c r="AG356" s="165"/>
      <c r="AH356" s="165"/>
      <c r="AI356" s="165"/>
      <c r="AJ356" s="165"/>
      <c r="AK356" s="165"/>
      <c r="AL356" s="165"/>
      <c r="AM356" s="167"/>
    </row>
    <row r="357" spans="26:39" x14ac:dyDescent="0.3">
      <c r="Z357" s="165"/>
      <c r="AA357" s="165"/>
      <c r="AB357" s="165"/>
      <c r="AC357" s="165"/>
      <c r="AD357" s="165"/>
      <c r="AE357" s="165"/>
      <c r="AF357" s="165"/>
      <c r="AG357" s="165"/>
      <c r="AH357" s="165"/>
      <c r="AI357" s="165"/>
      <c r="AJ357" s="165"/>
      <c r="AK357" s="165"/>
      <c r="AL357" s="165"/>
      <c r="AM357" s="167"/>
    </row>
    <row r="358" spans="26:39" x14ac:dyDescent="0.3">
      <c r="Z358" s="165"/>
      <c r="AA358" s="165"/>
      <c r="AB358" s="165"/>
      <c r="AC358" s="165"/>
      <c r="AD358" s="165"/>
      <c r="AE358" s="165"/>
      <c r="AF358" s="165"/>
      <c r="AG358" s="165"/>
      <c r="AH358" s="165"/>
      <c r="AI358" s="165"/>
      <c r="AJ358" s="165"/>
      <c r="AK358" s="165"/>
      <c r="AL358" s="165"/>
      <c r="AM358" s="167"/>
    </row>
    <row r="359" spans="26:39" x14ac:dyDescent="0.3">
      <c r="Z359" s="165"/>
      <c r="AA359" s="165"/>
      <c r="AB359" s="165"/>
      <c r="AC359" s="165"/>
      <c r="AD359" s="165"/>
      <c r="AE359" s="165"/>
      <c r="AF359" s="165"/>
      <c r="AG359" s="165"/>
      <c r="AH359" s="165"/>
      <c r="AI359" s="165"/>
      <c r="AJ359" s="165"/>
      <c r="AK359" s="165"/>
      <c r="AL359" s="165"/>
      <c r="AM359" s="167"/>
    </row>
    <row r="360" spans="26:39" x14ac:dyDescent="0.3">
      <c r="Z360" s="165"/>
      <c r="AA360" s="165"/>
      <c r="AB360" s="165"/>
      <c r="AC360" s="165"/>
      <c r="AD360" s="165"/>
      <c r="AE360" s="165"/>
      <c r="AF360" s="165"/>
      <c r="AG360" s="165"/>
      <c r="AH360" s="165"/>
      <c r="AI360" s="165"/>
      <c r="AJ360" s="165"/>
      <c r="AK360" s="165"/>
      <c r="AL360" s="165"/>
      <c r="AM360" s="167"/>
    </row>
    <row r="361" spans="26:39" x14ac:dyDescent="0.3">
      <c r="Z361" s="165"/>
      <c r="AA361" s="165"/>
      <c r="AB361" s="165"/>
      <c r="AC361" s="165"/>
      <c r="AD361" s="165"/>
      <c r="AE361" s="165"/>
      <c r="AF361" s="165"/>
      <c r="AG361" s="165"/>
      <c r="AH361" s="165"/>
      <c r="AI361" s="165"/>
      <c r="AJ361" s="165"/>
      <c r="AK361" s="165"/>
      <c r="AL361" s="165"/>
      <c r="AM361" s="167"/>
    </row>
    <row r="362" spans="26:39" x14ac:dyDescent="0.3">
      <c r="Z362" s="165"/>
      <c r="AA362" s="165"/>
      <c r="AB362" s="165"/>
      <c r="AC362" s="165"/>
      <c r="AD362" s="165"/>
      <c r="AE362" s="165"/>
      <c r="AF362" s="165"/>
      <c r="AG362" s="165"/>
      <c r="AH362" s="165"/>
      <c r="AI362" s="165"/>
      <c r="AJ362" s="165"/>
      <c r="AK362" s="165"/>
      <c r="AL362" s="165"/>
      <c r="AM362" s="167"/>
    </row>
    <row r="363" spans="26:39" x14ac:dyDescent="0.3">
      <c r="Z363" s="165"/>
      <c r="AA363" s="165"/>
      <c r="AB363" s="165"/>
      <c r="AC363" s="165"/>
      <c r="AD363" s="165"/>
      <c r="AE363" s="165"/>
      <c r="AF363" s="165"/>
      <c r="AG363" s="165"/>
      <c r="AH363" s="165"/>
      <c r="AI363" s="165"/>
      <c r="AJ363" s="165"/>
      <c r="AK363" s="165"/>
      <c r="AL363" s="165"/>
      <c r="AM363" s="167"/>
    </row>
    <row r="364" spans="26:39" x14ac:dyDescent="0.3">
      <c r="Z364" s="165"/>
      <c r="AA364" s="165"/>
      <c r="AB364" s="165"/>
      <c r="AC364" s="165"/>
      <c r="AD364" s="165"/>
      <c r="AE364" s="165"/>
      <c r="AF364" s="165"/>
      <c r="AG364" s="165"/>
      <c r="AH364" s="165"/>
      <c r="AI364" s="165"/>
      <c r="AJ364" s="165"/>
      <c r="AK364" s="165"/>
      <c r="AL364" s="165"/>
      <c r="AM364" s="167"/>
    </row>
    <row r="365" spans="26:39" x14ac:dyDescent="0.3">
      <c r="Z365" s="165"/>
      <c r="AA365" s="165"/>
      <c r="AB365" s="165"/>
      <c r="AC365" s="165"/>
      <c r="AD365" s="165"/>
      <c r="AE365" s="165"/>
      <c r="AF365" s="165"/>
      <c r="AG365" s="165"/>
      <c r="AH365" s="165"/>
      <c r="AI365" s="165"/>
      <c r="AJ365" s="165"/>
      <c r="AK365" s="165"/>
      <c r="AL365" s="165"/>
      <c r="AM365" s="167"/>
    </row>
    <row r="366" spans="26:39" x14ac:dyDescent="0.3">
      <c r="Z366" s="165"/>
      <c r="AA366" s="165"/>
      <c r="AB366" s="165"/>
      <c r="AC366" s="165"/>
      <c r="AD366" s="165"/>
      <c r="AE366" s="165"/>
      <c r="AF366" s="165"/>
      <c r="AG366" s="165"/>
      <c r="AH366" s="165"/>
      <c r="AI366" s="165"/>
      <c r="AJ366" s="165"/>
      <c r="AK366" s="165"/>
      <c r="AL366" s="165"/>
      <c r="AM366" s="167"/>
    </row>
    <row r="367" spans="26:39" x14ac:dyDescent="0.3">
      <c r="Z367" s="165"/>
      <c r="AA367" s="165"/>
      <c r="AB367" s="165"/>
      <c r="AC367" s="165"/>
      <c r="AD367" s="165"/>
      <c r="AE367" s="165"/>
      <c r="AF367" s="165"/>
      <c r="AG367" s="165"/>
      <c r="AH367" s="165"/>
      <c r="AI367" s="165"/>
      <c r="AJ367" s="165"/>
      <c r="AK367" s="165"/>
      <c r="AL367" s="165"/>
      <c r="AM367" s="167"/>
    </row>
    <row r="368" spans="26:39" x14ac:dyDescent="0.3">
      <c r="Z368" s="165"/>
      <c r="AA368" s="165"/>
      <c r="AB368" s="165"/>
      <c r="AC368" s="165"/>
      <c r="AD368" s="165"/>
      <c r="AE368" s="165"/>
      <c r="AF368" s="165"/>
      <c r="AG368" s="165"/>
      <c r="AH368" s="165"/>
      <c r="AI368" s="165"/>
      <c r="AJ368" s="165"/>
      <c r="AK368" s="165"/>
      <c r="AL368" s="165"/>
      <c r="AM368" s="167"/>
    </row>
    <row r="369" spans="26:39" x14ac:dyDescent="0.3">
      <c r="Z369" s="165"/>
      <c r="AA369" s="165"/>
      <c r="AB369" s="165"/>
      <c r="AC369" s="165"/>
      <c r="AD369" s="165"/>
      <c r="AE369" s="165"/>
      <c r="AF369" s="165"/>
      <c r="AG369" s="165"/>
      <c r="AH369" s="165"/>
      <c r="AI369" s="165"/>
      <c r="AJ369" s="165"/>
      <c r="AK369" s="165"/>
      <c r="AL369" s="165"/>
      <c r="AM369" s="167"/>
    </row>
    <row r="370" spans="26:39" x14ac:dyDescent="0.3">
      <c r="Z370" s="165"/>
      <c r="AA370" s="165"/>
      <c r="AB370" s="165"/>
      <c r="AC370" s="165"/>
      <c r="AD370" s="165"/>
      <c r="AE370" s="165"/>
      <c r="AF370" s="165"/>
      <c r="AG370" s="165"/>
      <c r="AH370" s="165"/>
      <c r="AI370" s="165"/>
      <c r="AJ370" s="165"/>
      <c r="AK370" s="165"/>
      <c r="AL370" s="165"/>
      <c r="AM370" s="167"/>
    </row>
    <row r="371" spans="26:39" x14ac:dyDescent="0.3">
      <c r="Z371" s="165"/>
      <c r="AA371" s="165"/>
      <c r="AB371" s="165"/>
      <c r="AC371" s="165"/>
      <c r="AD371" s="165"/>
      <c r="AE371" s="165"/>
      <c r="AF371" s="165"/>
      <c r="AG371" s="165"/>
      <c r="AH371" s="165"/>
      <c r="AI371" s="165"/>
      <c r="AJ371" s="165"/>
      <c r="AK371" s="165"/>
      <c r="AL371" s="165"/>
      <c r="AM371" s="167"/>
    </row>
    <row r="372" spans="26:39" x14ac:dyDescent="0.3">
      <c r="Z372" s="165"/>
      <c r="AA372" s="165"/>
      <c r="AB372" s="165"/>
      <c r="AC372" s="165"/>
      <c r="AD372" s="165"/>
      <c r="AE372" s="165"/>
      <c r="AF372" s="165"/>
      <c r="AG372" s="165"/>
      <c r="AH372" s="165"/>
      <c r="AI372" s="165"/>
      <c r="AJ372" s="165"/>
      <c r="AK372" s="165"/>
      <c r="AL372" s="165"/>
      <c r="AM372" s="167"/>
    </row>
    <row r="373" spans="26:39" x14ac:dyDescent="0.3">
      <c r="Z373" s="165"/>
      <c r="AA373" s="165"/>
      <c r="AB373" s="165"/>
      <c r="AC373" s="165"/>
      <c r="AD373" s="165"/>
      <c r="AE373" s="165"/>
      <c r="AF373" s="165"/>
      <c r="AG373" s="165"/>
      <c r="AH373" s="165"/>
      <c r="AI373" s="165"/>
      <c r="AJ373" s="165"/>
      <c r="AK373" s="165"/>
      <c r="AL373" s="165"/>
      <c r="AM373" s="167"/>
    </row>
    <row r="374" spans="26:39" x14ac:dyDescent="0.3">
      <c r="Z374" s="165"/>
      <c r="AA374" s="165"/>
      <c r="AB374" s="165"/>
      <c r="AC374" s="165"/>
      <c r="AD374" s="165"/>
      <c r="AE374" s="165"/>
      <c r="AF374" s="165"/>
      <c r="AG374" s="165"/>
      <c r="AH374" s="165"/>
      <c r="AI374" s="165"/>
      <c r="AJ374" s="165"/>
      <c r="AK374" s="165"/>
      <c r="AL374" s="165"/>
      <c r="AM374" s="167"/>
    </row>
    <row r="375" spans="26:39" x14ac:dyDescent="0.3">
      <c r="Z375" s="165"/>
      <c r="AA375" s="165"/>
      <c r="AB375" s="165"/>
      <c r="AC375" s="165"/>
      <c r="AD375" s="165"/>
      <c r="AE375" s="165"/>
      <c r="AF375" s="165"/>
      <c r="AG375" s="165"/>
      <c r="AH375" s="165"/>
      <c r="AI375" s="165"/>
      <c r="AJ375" s="165"/>
      <c r="AK375" s="165"/>
      <c r="AL375" s="165"/>
      <c r="AM375" s="167"/>
    </row>
    <row r="376" spans="26:39" x14ac:dyDescent="0.3">
      <c r="Z376" s="165"/>
      <c r="AA376" s="165"/>
      <c r="AB376" s="165"/>
      <c r="AC376" s="165"/>
      <c r="AD376" s="165"/>
      <c r="AE376" s="165"/>
      <c r="AF376" s="165"/>
      <c r="AG376" s="165"/>
      <c r="AH376" s="165"/>
      <c r="AI376" s="165"/>
      <c r="AJ376" s="165"/>
      <c r="AK376" s="165"/>
      <c r="AL376" s="165"/>
      <c r="AM376" s="167"/>
    </row>
    <row r="377" spans="26:39" x14ac:dyDescent="0.3">
      <c r="Z377" s="165"/>
      <c r="AA377" s="165"/>
      <c r="AB377" s="165"/>
      <c r="AC377" s="165"/>
      <c r="AD377" s="165"/>
      <c r="AE377" s="165"/>
      <c r="AF377" s="165"/>
      <c r="AG377" s="165"/>
      <c r="AH377" s="165"/>
      <c r="AI377" s="165"/>
      <c r="AJ377" s="165"/>
      <c r="AK377" s="165"/>
      <c r="AL377" s="165"/>
      <c r="AM377" s="167"/>
    </row>
    <row r="378" spans="26:39" x14ac:dyDescent="0.3">
      <c r="Z378" s="165"/>
      <c r="AA378" s="165"/>
      <c r="AB378" s="165"/>
      <c r="AC378" s="165"/>
      <c r="AD378" s="165"/>
      <c r="AE378" s="165"/>
      <c r="AF378" s="165"/>
      <c r="AG378" s="165"/>
      <c r="AH378" s="165"/>
      <c r="AI378" s="165"/>
      <c r="AJ378" s="165"/>
      <c r="AK378" s="165"/>
      <c r="AL378" s="165"/>
      <c r="AM378" s="167"/>
    </row>
    <row r="379" spans="26:39" x14ac:dyDescent="0.3">
      <c r="Z379" s="165"/>
      <c r="AA379" s="165"/>
      <c r="AB379" s="165"/>
      <c r="AC379" s="165"/>
      <c r="AD379" s="165"/>
      <c r="AE379" s="165"/>
      <c r="AF379" s="165"/>
      <c r="AG379" s="165"/>
      <c r="AH379" s="165"/>
      <c r="AI379" s="165"/>
      <c r="AJ379" s="165"/>
      <c r="AK379" s="165"/>
      <c r="AL379" s="165"/>
      <c r="AM379" s="167"/>
    </row>
    <row r="380" spans="26:39" x14ac:dyDescent="0.3">
      <c r="Z380" s="165"/>
      <c r="AA380" s="165"/>
      <c r="AB380" s="165"/>
      <c r="AC380" s="165"/>
      <c r="AD380" s="165"/>
      <c r="AE380" s="165"/>
      <c r="AF380" s="165"/>
      <c r="AG380" s="165"/>
      <c r="AH380" s="165"/>
      <c r="AI380" s="165"/>
      <c r="AJ380" s="165"/>
      <c r="AK380" s="165"/>
      <c r="AL380" s="165"/>
      <c r="AM380" s="167"/>
    </row>
    <row r="381" spans="26:39" x14ac:dyDescent="0.3">
      <c r="Z381" s="165"/>
      <c r="AA381" s="165"/>
      <c r="AB381" s="165"/>
      <c r="AC381" s="165"/>
      <c r="AD381" s="165"/>
      <c r="AE381" s="165"/>
      <c r="AF381" s="165"/>
      <c r="AG381" s="165"/>
      <c r="AH381" s="165"/>
      <c r="AI381" s="165"/>
      <c r="AJ381" s="165"/>
      <c r="AK381" s="165"/>
      <c r="AL381" s="165"/>
      <c r="AM381" s="167"/>
    </row>
    <row r="382" spans="26:39" x14ac:dyDescent="0.3">
      <c r="Z382" s="165"/>
      <c r="AA382" s="165"/>
      <c r="AB382" s="165"/>
      <c r="AC382" s="165"/>
      <c r="AD382" s="165"/>
      <c r="AE382" s="165"/>
      <c r="AF382" s="165"/>
      <c r="AG382" s="165"/>
      <c r="AH382" s="165"/>
      <c r="AI382" s="165"/>
      <c r="AJ382" s="165"/>
      <c r="AK382" s="165"/>
      <c r="AL382" s="165"/>
      <c r="AM382" s="167"/>
    </row>
    <row r="383" spans="26:39" x14ac:dyDescent="0.3">
      <c r="Z383" s="165"/>
      <c r="AA383" s="165"/>
      <c r="AB383" s="165"/>
      <c r="AC383" s="165"/>
      <c r="AD383" s="165"/>
      <c r="AE383" s="165"/>
      <c r="AF383" s="165"/>
      <c r="AG383" s="165"/>
      <c r="AH383" s="165"/>
      <c r="AI383" s="165"/>
      <c r="AJ383" s="165"/>
      <c r="AK383" s="165"/>
      <c r="AL383" s="165"/>
      <c r="AM383" s="167"/>
    </row>
    <row r="384" spans="26:39" x14ac:dyDescent="0.3">
      <c r="Z384" s="165"/>
      <c r="AA384" s="165"/>
      <c r="AB384" s="165"/>
      <c r="AC384" s="165"/>
      <c r="AD384" s="165"/>
      <c r="AE384" s="165"/>
      <c r="AF384" s="165"/>
      <c r="AG384" s="165"/>
      <c r="AH384" s="165"/>
      <c r="AI384" s="165"/>
      <c r="AJ384" s="165"/>
      <c r="AK384" s="165"/>
      <c r="AL384" s="165"/>
      <c r="AM384" s="167"/>
    </row>
    <row r="385" spans="26:39" x14ac:dyDescent="0.3">
      <c r="Z385" s="165"/>
      <c r="AA385" s="165"/>
      <c r="AB385" s="165"/>
      <c r="AC385" s="165"/>
      <c r="AD385" s="165"/>
      <c r="AE385" s="165"/>
      <c r="AF385" s="165"/>
      <c r="AG385" s="165"/>
      <c r="AH385" s="165"/>
      <c r="AI385" s="165"/>
      <c r="AJ385" s="165"/>
      <c r="AK385" s="165"/>
      <c r="AL385" s="165"/>
      <c r="AM385" s="167"/>
    </row>
    <row r="386" spans="26:39" x14ac:dyDescent="0.3">
      <c r="Z386" s="165"/>
      <c r="AA386" s="165"/>
      <c r="AB386" s="165"/>
      <c r="AC386" s="165"/>
      <c r="AD386" s="165"/>
      <c r="AE386" s="165"/>
      <c r="AF386" s="165"/>
      <c r="AG386" s="165"/>
      <c r="AH386" s="165"/>
      <c r="AI386" s="165"/>
      <c r="AJ386" s="165"/>
      <c r="AK386" s="165"/>
      <c r="AL386" s="165"/>
      <c r="AM386" s="167"/>
    </row>
    <row r="387" spans="26:39" x14ac:dyDescent="0.3">
      <c r="Z387" s="165"/>
      <c r="AA387" s="165"/>
      <c r="AB387" s="165"/>
      <c r="AC387" s="165"/>
      <c r="AD387" s="165"/>
      <c r="AE387" s="165"/>
      <c r="AF387" s="165"/>
      <c r="AG387" s="165"/>
      <c r="AH387" s="165"/>
      <c r="AI387" s="165"/>
      <c r="AJ387" s="165"/>
      <c r="AK387" s="165"/>
      <c r="AL387" s="165"/>
      <c r="AM387" s="167"/>
    </row>
    <row r="388" spans="26:39" x14ac:dyDescent="0.3">
      <c r="Z388" s="165"/>
      <c r="AA388" s="165"/>
      <c r="AB388" s="165"/>
      <c r="AC388" s="165"/>
      <c r="AD388" s="165"/>
      <c r="AE388" s="165"/>
      <c r="AF388" s="165"/>
      <c r="AG388" s="165"/>
      <c r="AH388" s="165"/>
      <c r="AI388" s="165"/>
      <c r="AJ388" s="165"/>
      <c r="AK388" s="165"/>
      <c r="AL388" s="165"/>
      <c r="AM388" s="167"/>
    </row>
    <row r="389" spans="26:39" x14ac:dyDescent="0.3">
      <c r="Z389" s="165"/>
      <c r="AA389" s="165"/>
      <c r="AB389" s="165"/>
      <c r="AC389" s="165"/>
      <c r="AD389" s="165"/>
      <c r="AE389" s="165"/>
      <c r="AF389" s="165"/>
      <c r="AG389" s="165"/>
      <c r="AH389" s="165"/>
      <c r="AI389" s="165"/>
      <c r="AJ389" s="165"/>
      <c r="AK389" s="165"/>
      <c r="AL389" s="165"/>
      <c r="AM389" s="167"/>
    </row>
    <row r="390" spans="26:39" x14ac:dyDescent="0.3">
      <c r="Z390" s="165"/>
      <c r="AA390" s="165"/>
      <c r="AB390" s="165"/>
      <c r="AC390" s="165"/>
      <c r="AD390" s="165"/>
      <c r="AE390" s="165"/>
      <c r="AF390" s="165"/>
      <c r="AG390" s="165"/>
      <c r="AH390" s="165"/>
      <c r="AI390" s="165"/>
      <c r="AJ390" s="165"/>
      <c r="AK390" s="165"/>
      <c r="AL390" s="165"/>
      <c r="AM390" s="167"/>
    </row>
    <row r="391" spans="26:39" x14ac:dyDescent="0.3">
      <c r="Z391" s="165"/>
      <c r="AA391" s="165"/>
      <c r="AB391" s="165"/>
      <c r="AC391" s="165"/>
      <c r="AD391" s="165"/>
      <c r="AE391" s="165"/>
      <c r="AF391" s="165"/>
      <c r="AG391" s="165"/>
      <c r="AH391" s="165"/>
      <c r="AI391" s="165"/>
      <c r="AJ391" s="165"/>
      <c r="AK391" s="165"/>
      <c r="AL391" s="165"/>
      <c r="AM391" s="167"/>
    </row>
    <row r="392" spans="26:39" x14ac:dyDescent="0.3">
      <c r="Z392" s="165"/>
      <c r="AA392" s="165"/>
      <c r="AB392" s="165"/>
      <c r="AC392" s="165"/>
      <c r="AD392" s="165"/>
      <c r="AE392" s="165"/>
      <c r="AF392" s="165"/>
      <c r="AG392" s="165"/>
      <c r="AH392" s="165"/>
      <c r="AI392" s="165"/>
      <c r="AJ392" s="165"/>
      <c r="AK392" s="165"/>
      <c r="AL392" s="165"/>
      <c r="AM392" s="167"/>
    </row>
    <row r="393" spans="26:39" x14ac:dyDescent="0.3">
      <c r="Z393" s="165"/>
      <c r="AA393" s="165"/>
      <c r="AB393" s="165"/>
      <c r="AC393" s="165"/>
      <c r="AD393" s="165"/>
      <c r="AE393" s="165"/>
      <c r="AF393" s="165"/>
      <c r="AG393" s="165"/>
      <c r="AH393" s="165"/>
      <c r="AI393" s="165"/>
      <c r="AJ393" s="165"/>
      <c r="AK393" s="165"/>
      <c r="AL393" s="165"/>
      <c r="AM393" s="167"/>
    </row>
    <row r="394" spans="26:39" x14ac:dyDescent="0.3">
      <c r="Z394" s="165"/>
      <c r="AA394" s="165"/>
      <c r="AB394" s="165"/>
      <c r="AC394" s="165"/>
      <c r="AD394" s="165"/>
      <c r="AE394" s="165"/>
      <c r="AF394" s="165"/>
      <c r="AG394" s="165"/>
      <c r="AH394" s="165"/>
      <c r="AI394" s="165"/>
      <c r="AJ394" s="165"/>
      <c r="AK394" s="165"/>
      <c r="AL394" s="165"/>
      <c r="AM394" s="167"/>
    </row>
    <row r="395" spans="26:39" x14ac:dyDescent="0.3">
      <c r="Z395" s="165"/>
      <c r="AA395" s="165"/>
      <c r="AB395" s="165"/>
      <c r="AC395" s="165"/>
      <c r="AD395" s="165"/>
      <c r="AE395" s="165"/>
      <c r="AF395" s="165"/>
      <c r="AG395" s="165"/>
      <c r="AH395" s="165"/>
      <c r="AI395" s="165"/>
      <c r="AJ395" s="165"/>
      <c r="AK395" s="165"/>
      <c r="AL395" s="165"/>
      <c r="AM395" s="167"/>
    </row>
    <row r="396" spans="26:39" x14ac:dyDescent="0.3">
      <c r="Z396" s="165"/>
      <c r="AA396" s="165"/>
      <c r="AB396" s="165"/>
      <c r="AC396" s="165"/>
      <c r="AD396" s="165"/>
      <c r="AE396" s="165"/>
      <c r="AF396" s="165"/>
      <c r="AG396" s="165"/>
      <c r="AH396" s="165"/>
      <c r="AI396" s="165"/>
      <c r="AJ396" s="165"/>
      <c r="AK396" s="165"/>
      <c r="AL396" s="165"/>
      <c r="AM396" s="167"/>
    </row>
    <row r="397" spans="26:39" x14ac:dyDescent="0.3">
      <c r="Z397" s="165"/>
      <c r="AA397" s="165"/>
      <c r="AB397" s="165"/>
      <c r="AC397" s="165"/>
      <c r="AD397" s="165"/>
      <c r="AE397" s="165"/>
      <c r="AF397" s="165"/>
      <c r="AG397" s="165"/>
      <c r="AH397" s="165"/>
      <c r="AI397" s="165"/>
      <c r="AJ397" s="165"/>
      <c r="AK397" s="165"/>
      <c r="AL397" s="165"/>
      <c r="AM397" s="167"/>
    </row>
    <row r="398" spans="26:39" x14ac:dyDescent="0.3">
      <c r="Z398" s="165"/>
      <c r="AA398" s="165"/>
      <c r="AB398" s="165"/>
      <c r="AC398" s="165"/>
      <c r="AD398" s="165"/>
      <c r="AE398" s="165"/>
      <c r="AF398" s="165"/>
      <c r="AG398" s="165"/>
      <c r="AH398" s="165"/>
      <c r="AI398" s="165"/>
      <c r="AJ398" s="165"/>
      <c r="AK398" s="165"/>
      <c r="AL398" s="165"/>
      <c r="AM398" s="167"/>
    </row>
    <row r="399" spans="26:39" x14ac:dyDescent="0.3">
      <c r="Z399" s="165"/>
      <c r="AA399" s="165"/>
      <c r="AB399" s="165"/>
      <c r="AC399" s="165"/>
      <c r="AD399" s="165"/>
      <c r="AE399" s="165"/>
      <c r="AF399" s="165"/>
      <c r="AG399" s="165"/>
      <c r="AH399" s="165"/>
      <c r="AI399" s="165"/>
      <c r="AJ399" s="165"/>
      <c r="AK399" s="165"/>
      <c r="AL399" s="165"/>
      <c r="AM399" s="167"/>
    </row>
    <row r="400" spans="26:39" x14ac:dyDescent="0.3">
      <c r="Z400" s="165"/>
      <c r="AA400" s="165"/>
      <c r="AB400" s="165"/>
      <c r="AC400" s="165"/>
      <c r="AD400" s="165"/>
      <c r="AE400" s="165"/>
      <c r="AF400" s="165"/>
      <c r="AG400" s="165"/>
      <c r="AH400" s="165"/>
      <c r="AI400" s="165"/>
      <c r="AJ400" s="165"/>
      <c r="AK400" s="165"/>
      <c r="AL400" s="165"/>
      <c r="AM400" s="167"/>
    </row>
    <row r="401" spans="26:39" x14ac:dyDescent="0.3">
      <c r="Z401" s="165"/>
      <c r="AA401" s="165"/>
      <c r="AB401" s="165"/>
      <c r="AC401" s="165"/>
      <c r="AD401" s="165"/>
      <c r="AE401" s="165"/>
      <c r="AF401" s="165"/>
      <c r="AG401" s="165"/>
      <c r="AH401" s="165"/>
      <c r="AI401" s="165"/>
      <c r="AJ401" s="165"/>
      <c r="AK401" s="165"/>
      <c r="AL401" s="165"/>
      <c r="AM401" s="167"/>
    </row>
    <row r="402" spans="26:39" x14ac:dyDescent="0.3">
      <c r="Z402" s="165"/>
      <c r="AA402" s="165"/>
      <c r="AB402" s="165"/>
      <c r="AC402" s="165"/>
      <c r="AD402" s="165"/>
      <c r="AE402" s="165"/>
      <c r="AF402" s="165"/>
      <c r="AG402" s="165"/>
      <c r="AH402" s="165"/>
      <c r="AI402" s="165"/>
      <c r="AJ402" s="165"/>
      <c r="AK402" s="165"/>
      <c r="AL402" s="165"/>
      <c r="AM402" s="167"/>
    </row>
    <row r="403" spans="26:39" x14ac:dyDescent="0.3">
      <c r="Z403" s="165"/>
      <c r="AA403" s="165"/>
      <c r="AB403" s="165"/>
      <c r="AC403" s="165"/>
      <c r="AD403" s="165"/>
      <c r="AE403" s="165"/>
      <c r="AF403" s="165"/>
      <c r="AG403" s="165"/>
      <c r="AH403" s="165"/>
      <c r="AI403" s="165"/>
      <c r="AJ403" s="165"/>
      <c r="AK403" s="165"/>
      <c r="AL403" s="165"/>
      <c r="AM403" s="167"/>
    </row>
    <row r="404" spans="26:39" x14ac:dyDescent="0.3">
      <c r="Z404" s="165"/>
      <c r="AA404" s="165"/>
      <c r="AB404" s="165"/>
      <c r="AC404" s="165"/>
      <c r="AD404" s="165"/>
      <c r="AE404" s="165"/>
      <c r="AF404" s="165"/>
      <c r="AG404" s="165"/>
      <c r="AH404" s="165"/>
      <c r="AI404" s="165"/>
      <c r="AJ404" s="165"/>
      <c r="AK404" s="165"/>
      <c r="AL404" s="165"/>
      <c r="AM404" s="167"/>
    </row>
    <row r="405" spans="26:39" x14ac:dyDescent="0.3">
      <c r="Z405" s="165"/>
      <c r="AA405" s="165"/>
      <c r="AB405" s="165"/>
      <c r="AC405" s="165"/>
      <c r="AD405" s="165"/>
      <c r="AE405" s="165"/>
      <c r="AF405" s="165"/>
      <c r="AG405" s="165"/>
      <c r="AH405" s="165"/>
      <c r="AI405" s="165"/>
      <c r="AJ405" s="165"/>
      <c r="AK405" s="165"/>
      <c r="AL405" s="165"/>
      <c r="AM405" s="167"/>
    </row>
    <row r="406" spans="26:39" x14ac:dyDescent="0.3">
      <c r="Z406" s="165"/>
      <c r="AA406" s="165"/>
      <c r="AB406" s="165"/>
      <c r="AC406" s="165"/>
      <c r="AD406" s="165"/>
      <c r="AE406" s="165"/>
      <c r="AF406" s="165"/>
      <c r="AG406" s="165"/>
      <c r="AH406" s="165"/>
      <c r="AI406" s="165"/>
      <c r="AJ406" s="165"/>
      <c r="AK406" s="165"/>
      <c r="AL406" s="165"/>
      <c r="AM406" s="167"/>
    </row>
    <row r="407" spans="26:39" x14ac:dyDescent="0.3">
      <c r="Z407" s="165"/>
      <c r="AA407" s="165"/>
      <c r="AB407" s="165"/>
      <c r="AC407" s="165"/>
      <c r="AD407" s="165"/>
      <c r="AE407" s="165"/>
      <c r="AF407" s="165"/>
      <c r="AG407" s="165"/>
      <c r="AH407" s="165"/>
      <c r="AI407" s="165"/>
      <c r="AJ407" s="165"/>
      <c r="AK407" s="165"/>
      <c r="AL407" s="165"/>
      <c r="AM407" s="167"/>
    </row>
    <row r="408" spans="26:39" x14ac:dyDescent="0.3">
      <c r="Z408" s="165"/>
      <c r="AA408" s="165"/>
      <c r="AB408" s="165"/>
      <c r="AC408" s="165"/>
      <c r="AD408" s="165"/>
      <c r="AE408" s="165"/>
      <c r="AF408" s="165"/>
      <c r="AG408" s="165"/>
      <c r="AH408" s="165"/>
      <c r="AI408" s="165"/>
      <c r="AJ408" s="165"/>
      <c r="AK408" s="165"/>
      <c r="AL408" s="165"/>
      <c r="AM408" s="167"/>
    </row>
    <row r="409" spans="26:39" x14ac:dyDescent="0.3">
      <c r="Z409" s="165"/>
      <c r="AA409" s="165"/>
      <c r="AB409" s="165"/>
      <c r="AC409" s="165"/>
      <c r="AD409" s="165"/>
      <c r="AE409" s="165"/>
      <c r="AF409" s="165"/>
      <c r="AG409" s="165"/>
      <c r="AH409" s="165"/>
      <c r="AI409" s="165"/>
      <c r="AJ409" s="165"/>
      <c r="AK409" s="165"/>
      <c r="AL409" s="165"/>
      <c r="AM409" s="167"/>
    </row>
    <row r="410" spans="26:39" x14ac:dyDescent="0.3">
      <c r="Z410" s="165"/>
      <c r="AA410" s="165"/>
      <c r="AB410" s="165"/>
      <c r="AC410" s="165"/>
      <c r="AD410" s="165"/>
      <c r="AE410" s="165"/>
      <c r="AF410" s="165"/>
      <c r="AG410" s="165"/>
      <c r="AH410" s="165"/>
      <c r="AI410" s="165"/>
      <c r="AJ410" s="165"/>
      <c r="AK410" s="165"/>
      <c r="AL410" s="165"/>
      <c r="AM410" s="167"/>
    </row>
    <row r="411" spans="26:39" x14ac:dyDescent="0.3">
      <c r="Z411" s="165"/>
      <c r="AA411" s="165"/>
      <c r="AB411" s="165"/>
      <c r="AC411" s="165"/>
      <c r="AD411" s="165"/>
      <c r="AE411" s="165"/>
      <c r="AF411" s="165"/>
      <c r="AG411" s="165"/>
      <c r="AH411" s="165"/>
      <c r="AI411" s="165"/>
      <c r="AJ411" s="165"/>
      <c r="AK411" s="165"/>
      <c r="AL411" s="165"/>
      <c r="AM411" s="167"/>
    </row>
    <row r="412" spans="26:39" x14ac:dyDescent="0.3">
      <c r="Z412" s="165"/>
      <c r="AA412" s="165"/>
      <c r="AB412" s="165"/>
      <c r="AC412" s="165"/>
      <c r="AD412" s="165"/>
      <c r="AE412" s="165"/>
      <c r="AF412" s="165"/>
      <c r="AG412" s="165"/>
      <c r="AH412" s="165"/>
      <c r="AI412" s="165"/>
      <c r="AJ412" s="165"/>
      <c r="AK412" s="165"/>
      <c r="AL412" s="165"/>
      <c r="AM412" s="167"/>
    </row>
    <row r="413" spans="26:39" x14ac:dyDescent="0.3">
      <c r="Z413" s="165"/>
      <c r="AA413" s="165"/>
      <c r="AB413" s="165"/>
      <c r="AC413" s="165"/>
      <c r="AD413" s="165"/>
      <c r="AE413" s="165"/>
      <c r="AF413" s="165"/>
      <c r="AG413" s="165"/>
      <c r="AH413" s="165"/>
      <c r="AI413" s="165"/>
      <c r="AJ413" s="165"/>
      <c r="AK413" s="165"/>
      <c r="AL413" s="165"/>
      <c r="AM413" s="167"/>
    </row>
    <row r="414" spans="26:39" x14ac:dyDescent="0.3">
      <c r="Z414" s="165"/>
      <c r="AA414" s="165"/>
      <c r="AB414" s="165"/>
      <c r="AC414" s="165"/>
      <c r="AD414" s="165"/>
      <c r="AE414" s="165"/>
      <c r="AF414" s="165"/>
      <c r="AG414" s="165"/>
      <c r="AH414" s="165"/>
      <c r="AI414" s="165"/>
      <c r="AJ414" s="165"/>
      <c r="AK414" s="165"/>
      <c r="AL414" s="165"/>
      <c r="AM414" s="167"/>
    </row>
    <row r="415" spans="26:39" x14ac:dyDescent="0.3">
      <c r="Z415" s="165"/>
      <c r="AA415" s="165"/>
      <c r="AB415" s="165"/>
      <c r="AC415" s="165"/>
      <c r="AD415" s="165"/>
      <c r="AE415" s="165"/>
      <c r="AF415" s="165"/>
      <c r="AG415" s="165"/>
      <c r="AH415" s="165"/>
      <c r="AI415" s="165"/>
      <c r="AJ415" s="165"/>
      <c r="AK415" s="165"/>
      <c r="AL415" s="165"/>
      <c r="AM415" s="167"/>
    </row>
    <row r="416" spans="26:39" x14ac:dyDescent="0.3">
      <c r="Z416" s="165"/>
      <c r="AA416" s="165"/>
      <c r="AB416" s="165"/>
      <c r="AC416" s="165"/>
      <c r="AD416" s="165"/>
      <c r="AE416" s="165"/>
      <c r="AF416" s="165"/>
      <c r="AG416" s="165"/>
      <c r="AH416" s="165"/>
      <c r="AI416" s="165"/>
      <c r="AJ416" s="165"/>
      <c r="AK416" s="165"/>
      <c r="AL416" s="165"/>
      <c r="AM416" s="167"/>
    </row>
    <row r="417" spans="26:39" x14ac:dyDescent="0.3">
      <c r="Z417" s="165"/>
      <c r="AA417" s="165"/>
      <c r="AB417" s="165"/>
      <c r="AC417" s="165"/>
      <c r="AD417" s="165"/>
      <c r="AE417" s="165"/>
      <c r="AF417" s="165"/>
      <c r="AG417" s="165"/>
      <c r="AH417" s="165"/>
      <c r="AI417" s="165"/>
      <c r="AJ417" s="165"/>
      <c r="AK417" s="165"/>
      <c r="AL417" s="165"/>
      <c r="AM417" s="167"/>
    </row>
    <row r="418" spans="26:39" x14ac:dyDescent="0.3">
      <c r="Z418" s="165"/>
      <c r="AA418" s="165"/>
      <c r="AB418" s="165"/>
      <c r="AC418" s="165"/>
      <c r="AD418" s="165"/>
      <c r="AE418" s="165"/>
      <c r="AF418" s="165"/>
      <c r="AG418" s="165"/>
      <c r="AH418" s="165"/>
      <c r="AI418" s="165"/>
      <c r="AJ418" s="165"/>
      <c r="AK418" s="165"/>
      <c r="AL418" s="165"/>
      <c r="AM418" s="167"/>
    </row>
    <row r="419" spans="26:39" x14ac:dyDescent="0.3">
      <c r="Z419" s="165"/>
      <c r="AA419" s="165"/>
      <c r="AB419" s="165"/>
      <c r="AC419" s="165"/>
      <c r="AD419" s="165"/>
      <c r="AE419" s="165"/>
      <c r="AF419" s="165"/>
      <c r="AG419" s="165"/>
      <c r="AH419" s="165"/>
      <c r="AI419" s="165"/>
      <c r="AJ419" s="165"/>
      <c r="AK419" s="165"/>
      <c r="AL419" s="165"/>
      <c r="AM419" s="167"/>
    </row>
    <row r="420" spans="26:39" x14ac:dyDescent="0.3">
      <c r="Z420" s="165"/>
      <c r="AA420" s="165"/>
      <c r="AB420" s="165"/>
      <c r="AC420" s="165"/>
      <c r="AD420" s="165"/>
      <c r="AE420" s="165"/>
      <c r="AF420" s="165"/>
      <c r="AG420" s="165"/>
      <c r="AH420" s="165"/>
      <c r="AI420" s="165"/>
      <c r="AJ420" s="165"/>
      <c r="AK420" s="165"/>
      <c r="AL420" s="165"/>
      <c r="AM420" s="167"/>
    </row>
    <row r="421" spans="26:39" x14ac:dyDescent="0.3">
      <c r="Z421" s="165"/>
      <c r="AA421" s="165"/>
      <c r="AB421" s="165"/>
      <c r="AC421" s="165"/>
      <c r="AD421" s="165"/>
      <c r="AE421" s="165"/>
      <c r="AF421" s="165"/>
      <c r="AG421" s="165"/>
      <c r="AH421" s="165"/>
      <c r="AI421" s="165"/>
      <c r="AJ421" s="165"/>
      <c r="AK421" s="165"/>
      <c r="AL421" s="165"/>
      <c r="AM421" s="167"/>
    </row>
    <row r="422" spans="26:39" x14ac:dyDescent="0.3">
      <c r="Z422" s="165"/>
      <c r="AA422" s="165"/>
      <c r="AB422" s="165"/>
      <c r="AC422" s="165"/>
      <c r="AD422" s="165"/>
      <c r="AE422" s="165"/>
      <c r="AF422" s="165"/>
      <c r="AG422" s="165"/>
      <c r="AH422" s="165"/>
      <c r="AI422" s="165"/>
      <c r="AJ422" s="165"/>
      <c r="AK422" s="165"/>
      <c r="AL422" s="165"/>
      <c r="AM422" s="167"/>
    </row>
    <row r="423" spans="26:39" x14ac:dyDescent="0.3">
      <c r="Z423" s="165"/>
      <c r="AA423" s="165"/>
      <c r="AB423" s="165"/>
      <c r="AC423" s="165"/>
      <c r="AD423" s="165"/>
      <c r="AE423" s="165"/>
      <c r="AF423" s="165"/>
      <c r="AG423" s="165"/>
      <c r="AH423" s="165"/>
      <c r="AI423" s="165"/>
      <c r="AJ423" s="165"/>
      <c r="AK423" s="165"/>
      <c r="AL423" s="165"/>
      <c r="AM423" s="167"/>
    </row>
    <row r="424" spans="26:39" x14ac:dyDescent="0.3">
      <c r="Z424" s="165"/>
      <c r="AA424" s="165"/>
      <c r="AB424" s="165"/>
      <c r="AC424" s="165"/>
      <c r="AD424" s="165"/>
      <c r="AE424" s="165"/>
      <c r="AF424" s="165"/>
      <c r="AG424" s="165"/>
      <c r="AH424" s="165"/>
      <c r="AI424" s="165"/>
      <c r="AJ424" s="165"/>
      <c r="AK424" s="165"/>
      <c r="AL424" s="165"/>
      <c r="AM424" s="167"/>
    </row>
    <row r="425" spans="26:39" x14ac:dyDescent="0.3">
      <c r="Z425" s="165"/>
      <c r="AA425" s="165"/>
      <c r="AB425" s="165"/>
      <c r="AC425" s="165"/>
      <c r="AD425" s="165"/>
      <c r="AE425" s="165"/>
      <c r="AF425" s="165"/>
      <c r="AG425" s="165"/>
      <c r="AH425" s="165"/>
      <c r="AI425" s="165"/>
      <c r="AJ425" s="165"/>
      <c r="AK425" s="165"/>
      <c r="AL425" s="165"/>
      <c r="AM425" s="167"/>
    </row>
    <row r="426" spans="26:39" x14ac:dyDescent="0.3">
      <c r="Z426" s="165"/>
      <c r="AA426" s="165"/>
      <c r="AB426" s="165"/>
      <c r="AC426" s="165"/>
      <c r="AD426" s="165"/>
      <c r="AE426" s="165"/>
      <c r="AF426" s="165"/>
      <c r="AG426" s="165"/>
      <c r="AH426" s="165"/>
      <c r="AI426" s="165"/>
      <c r="AJ426" s="165"/>
      <c r="AK426" s="165"/>
      <c r="AL426" s="165"/>
      <c r="AM426" s="167"/>
    </row>
    <row r="427" spans="26:39" x14ac:dyDescent="0.3">
      <c r="Z427" s="165"/>
      <c r="AA427" s="165"/>
      <c r="AB427" s="165"/>
      <c r="AC427" s="165"/>
      <c r="AD427" s="165"/>
      <c r="AE427" s="165"/>
      <c r="AF427" s="165"/>
      <c r="AG427" s="165"/>
      <c r="AH427" s="165"/>
      <c r="AI427" s="165"/>
      <c r="AJ427" s="165"/>
      <c r="AK427" s="165"/>
      <c r="AL427" s="165"/>
      <c r="AM427" s="167"/>
    </row>
    <row r="428" spans="26:39" x14ac:dyDescent="0.3">
      <c r="Z428" s="165"/>
      <c r="AA428" s="165"/>
      <c r="AB428" s="165"/>
      <c r="AC428" s="165"/>
      <c r="AD428" s="165"/>
      <c r="AE428" s="165"/>
      <c r="AF428" s="165"/>
      <c r="AG428" s="165"/>
      <c r="AH428" s="165"/>
      <c r="AI428" s="165"/>
      <c r="AJ428" s="165"/>
      <c r="AK428" s="165"/>
      <c r="AL428" s="165"/>
      <c r="AM428" s="167"/>
    </row>
    <row r="429" spans="26:39" x14ac:dyDescent="0.3">
      <c r="Z429" s="165"/>
      <c r="AA429" s="165"/>
      <c r="AB429" s="165"/>
      <c r="AC429" s="165"/>
      <c r="AD429" s="165"/>
      <c r="AE429" s="165"/>
      <c r="AF429" s="165"/>
      <c r="AG429" s="165"/>
      <c r="AH429" s="165"/>
      <c r="AI429" s="165"/>
      <c r="AJ429" s="165"/>
      <c r="AK429" s="165"/>
      <c r="AL429" s="165"/>
      <c r="AM429" s="167"/>
    </row>
    <row r="430" spans="26:39" x14ac:dyDescent="0.3">
      <c r="Z430" s="165"/>
      <c r="AA430" s="165"/>
      <c r="AB430" s="165"/>
      <c r="AC430" s="165"/>
      <c r="AD430" s="165"/>
      <c r="AE430" s="165"/>
      <c r="AF430" s="165"/>
      <c r="AG430" s="165"/>
      <c r="AH430" s="165"/>
      <c r="AI430" s="165"/>
      <c r="AJ430" s="165"/>
      <c r="AK430" s="165"/>
      <c r="AL430" s="165"/>
      <c r="AM430" s="167"/>
    </row>
    <row r="431" spans="26:39" x14ac:dyDescent="0.3">
      <c r="Z431" s="165"/>
      <c r="AA431" s="165"/>
      <c r="AB431" s="165"/>
      <c r="AC431" s="165"/>
      <c r="AD431" s="165"/>
      <c r="AE431" s="165"/>
      <c r="AF431" s="165"/>
      <c r="AG431" s="165"/>
      <c r="AH431" s="165"/>
      <c r="AI431" s="165"/>
      <c r="AJ431" s="165"/>
      <c r="AK431" s="165"/>
      <c r="AL431" s="165"/>
      <c r="AM431" s="167"/>
    </row>
    <row r="432" spans="26:39" x14ac:dyDescent="0.3">
      <c r="Z432" s="165"/>
      <c r="AA432" s="165"/>
      <c r="AB432" s="165"/>
      <c r="AC432" s="165"/>
      <c r="AD432" s="165"/>
      <c r="AE432" s="165"/>
      <c r="AF432" s="165"/>
      <c r="AG432" s="165"/>
      <c r="AH432" s="165"/>
      <c r="AI432" s="165"/>
      <c r="AJ432" s="165"/>
      <c r="AK432" s="165"/>
      <c r="AL432" s="165"/>
      <c r="AM432" s="167"/>
    </row>
    <row r="433" spans="26:39" x14ac:dyDescent="0.3">
      <c r="Z433" s="165"/>
      <c r="AA433" s="165"/>
      <c r="AB433" s="165"/>
      <c r="AC433" s="165"/>
      <c r="AD433" s="165"/>
      <c r="AE433" s="165"/>
      <c r="AF433" s="165"/>
      <c r="AG433" s="165"/>
      <c r="AH433" s="165"/>
      <c r="AI433" s="165"/>
      <c r="AJ433" s="165"/>
      <c r="AK433" s="165"/>
      <c r="AL433" s="165"/>
      <c r="AM433" s="167"/>
    </row>
    <row r="434" spans="26:39" x14ac:dyDescent="0.3">
      <c r="Z434" s="165"/>
      <c r="AA434" s="165"/>
      <c r="AB434" s="165"/>
      <c r="AC434" s="165"/>
      <c r="AD434" s="165"/>
      <c r="AE434" s="165"/>
      <c r="AF434" s="165"/>
      <c r="AG434" s="165"/>
      <c r="AH434" s="165"/>
      <c r="AI434" s="165"/>
      <c r="AJ434" s="165"/>
      <c r="AK434" s="165"/>
      <c r="AL434" s="165"/>
      <c r="AM434" s="167"/>
    </row>
    <row r="435" spans="26:39" x14ac:dyDescent="0.3">
      <c r="Z435" s="165"/>
      <c r="AA435" s="165"/>
      <c r="AB435" s="165"/>
      <c r="AC435" s="165"/>
      <c r="AD435" s="165"/>
      <c r="AE435" s="165"/>
      <c r="AF435" s="165"/>
      <c r="AG435" s="165"/>
      <c r="AH435" s="165"/>
      <c r="AI435" s="165"/>
      <c r="AJ435" s="165"/>
      <c r="AK435" s="165"/>
      <c r="AL435" s="165"/>
      <c r="AM435" s="167"/>
    </row>
    <row r="436" spans="26:39" x14ac:dyDescent="0.3">
      <c r="Z436" s="165"/>
      <c r="AA436" s="165"/>
      <c r="AB436" s="165"/>
      <c r="AC436" s="165"/>
      <c r="AD436" s="165"/>
      <c r="AE436" s="165"/>
      <c r="AF436" s="165"/>
      <c r="AG436" s="165"/>
      <c r="AH436" s="165"/>
      <c r="AI436" s="165"/>
      <c r="AJ436" s="165"/>
      <c r="AK436" s="165"/>
      <c r="AL436" s="165"/>
      <c r="AM436" s="167"/>
    </row>
    <row r="437" spans="26:39" x14ac:dyDescent="0.3">
      <c r="Z437" s="165"/>
      <c r="AA437" s="165"/>
      <c r="AB437" s="165"/>
      <c r="AC437" s="165"/>
      <c r="AD437" s="165"/>
      <c r="AE437" s="165"/>
      <c r="AF437" s="165"/>
      <c r="AG437" s="165"/>
      <c r="AH437" s="165"/>
      <c r="AI437" s="165"/>
      <c r="AJ437" s="165"/>
      <c r="AK437" s="165"/>
      <c r="AL437" s="165"/>
      <c r="AM437" s="167"/>
    </row>
    <row r="438" spans="26:39" x14ac:dyDescent="0.3">
      <c r="Z438" s="165"/>
      <c r="AA438" s="165"/>
      <c r="AB438" s="165"/>
      <c r="AC438" s="165"/>
      <c r="AD438" s="165"/>
      <c r="AE438" s="165"/>
      <c r="AF438" s="165"/>
      <c r="AG438" s="165"/>
      <c r="AH438" s="165"/>
      <c r="AI438" s="165"/>
      <c r="AJ438" s="165"/>
      <c r="AK438" s="165"/>
      <c r="AL438" s="165"/>
      <c r="AM438" s="167"/>
    </row>
    <row r="439" spans="26:39" x14ac:dyDescent="0.3">
      <c r="Z439" s="165"/>
      <c r="AA439" s="165"/>
      <c r="AB439" s="165"/>
      <c r="AC439" s="165"/>
      <c r="AD439" s="165"/>
      <c r="AE439" s="165"/>
      <c r="AF439" s="165"/>
      <c r="AG439" s="165"/>
      <c r="AH439" s="165"/>
      <c r="AI439" s="165"/>
      <c r="AJ439" s="165"/>
      <c r="AK439" s="165"/>
      <c r="AL439" s="165"/>
      <c r="AM439" s="167"/>
    </row>
    <row r="440" spans="26:39" x14ac:dyDescent="0.3">
      <c r="Z440" s="165"/>
      <c r="AA440" s="165"/>
      <c r="AB440" s="165"/>
      <c r="AC440" s="165"/>
      <c r="AD440" s="165"/>
      <c r="AE440" s="165"/>
      <c r="AF440" s="165"/>
      <c r="AG440" s="165"/>
      <c r="AH440" s="165"/>
      <c r="AI440" s="165"/>
      <c r="AJ440" s="165"/>
      <c r="AK440" s="165"/>
      <c r="AL440" s="165"/>
      <c r="AM440" s="167"/>
    </row>
    <row r="441" spans="26:39" x14ac:dyDescent="0.3">
      <c r="Z441" s="165"/>
      <c r="AA441" s="165"/>
      <c r="AB441" s="165"/>
      <c r="AC441" s="165"/>
      <c r="AD441" s="165"/>
      <c r="AE441" s="165"/>
      <c r="AF441" s="165"/>
      <c r="AG441" s="165"/>
      <c r="AH441" s="165"/>
      <c r="AI441" s="165"/>
      <c r="AJ441" s="165"/>
      <c r="AK441" s="165"/>
      <c r="AL441" s="165"/>
      <c r="AM441" s="167"/>
    </row>
    <row r="442" spans="26:39" x14ac:dyDescent="0.3">
      <c r="Z442" s="165"/>
      <c r="AA442" s="165"/>
      <c r="AB442" s="165"/>
      <c r="AC442" s="165"/>
      <c r="AD442" s="165"/>
      <c r="AE442" s="165"/>
      <c r="AF442" s="165"/>
      <c r="AG442" s="165"/>
      <c r="AH442" s="165"/>
      <c r="AI442" s="165"/>
      <c r="AJ442" s="165"/>
      <c r="AK442" s="165"/>
      <c r="AL442" s="165"/>
      <c r="AM442" s="167"/>
    </row>
    <row r="443" spans="26:39" x14ac:dyDescent="0.3">
      <c r="Z443" s="165"/>
      <c r="AA443" s="165"/>
      <c r="AB443" s="165"/>
      <c r="AC443" s="165"/>
      <c r="AD443" s="165"/>
      <c r="AE443" s="165"/>
      <c r="AF443" s="165"/>
      <c r="AG443" s="165"/>
      <c r="AH443" s="165"/>
      <c r="AI443" s="165"/>
      <c r="AJ443" s="165"/>
      <c r="AK443" s="165"/>
      <c r="AL443" s="165"/>
      <c r="AM443" s="167"/>
    </row>
    <row r="444" spans="26:39" x14ac:dyDescent="0.3">
      <c r="Z444" s="165"/>
      <c r="AA444" s="165"/>
      <c r="AB444" s="165"/>
      <c r="AC444" s="165"/>
      <c r="AD444" s="165"/>
      <c r="AE444" s="165"/>
      <c r="AF444" s="165"/>
      <c r="AG444" s="165"/>
      <c r="AH444" s="165"/>
      <c r="AI444" s="165"/>
      <c r="AJ444" s="165"/>
      <c r="AK444" s="165"/>
      <c r="AL444" s="165"/>
      <c r="AM444" s="167"/>
    </row>
    <row r="445" spans="26:39" x14ac:dyDescent="0.3">
      <c r="Z445" s="165"/>
      <c r="AA445" s="165"/>
      <c r="AB445" s="165"/>
      <c r="AC445" s="165"/>
      <c r="AD445" s="165"/>
      <c r="AE445" s="165"/>
      <c r="AF445" s="165"/>
      <c r="AG445" s="165"/>
      <c r="AH445" s="165"/>
      <c r="AI445" s="165"/>
      <c r="AJ445" s="165"/>
      <c r="AK445" s="165"/>
      <c r="AL445" s="165"/>
      <c r="AM445" s="167"/>
    </row>
    <row r="446" spans="26:39" x14ac:dyDescent="0.3">
      <c r="Z446" s="165"/>
      <c r="AA446" s="165"/>
      <c r="AB446" s="165"/>
      <c r="AC446" s="165"/>
      <c r="AD446" s="165"/>
      <c r="AE446" s="165"/>
      <c r="AF446" s="165"/>
      <c r="AG446" s="165"/>
      <c r="AH446" s="165"/>
      <c r="AI446" s="165"/>
      <c r="AJ446" s="165"/>
      <c r="AK446" s="165"/>
      <c r="AL446" s="165"/>
      <c r="AM446" s="167"/>
    </row>
    <row r="447" spans="26:39" x14ac:dyDescent="0.3">
      <c r="Z447" s="165"/>
      <c r="AA447" s="165"/>
      <c r="AB447" s="165"/>
      <c r="AC447" s="165"/>
      <c r="AD447" s="165"/>
      <c r="AE447" s="165"/>
      <c r="AF447" s="165"/>
      <c r="AG447" s="165"/>
      <c r="AH447" s="165"/>
      <c r="AI447" s="165"/>
      <c r="AJ447" s="165"/>
      <c r="AK447" s="165"/>
      <c r="AL447" s="165"/>
      <c r="AM447" s="167"/>
    </row>
    <row r="448" spans="26:39" x14ac:dyDescent="0.3">
      <c r="Z448" s="165"/>
      <c r="AA448" s="165"/>
      <c r="AB448" s="165"/>
      <c r="AC448" s="165"/>
      <c r="AD448" s="165"/>
      <c r="AE448" s="165"/>
      <c r="AF448" s="165"/>
      <c r="AG448" s="165"/>
      <c r="AH448" s="165"/>
      <c r="AI448" s="165"/>
      <c r="AJ448" s="165"/>
      <c r="AK448" s="165"/>
      <c r="AL448" s="165"/>
      <c r="AM448" s="167"/>
    </row>
    <row r="449" spans="26:39" x14ac:dyDescent="0.3">
      <c r="Z449" s="165"/>
      <c r="AA449" s="165"/>
      <c r="AB449" s="165"/>
      <c r="AC449" s="165"/>
      <c r="AD449" s="165"/>
      <c r="AE449" s="165"/>
      <c r="AF449" s="165"/>
      <c r="AG449" s="165"/>
      <c r="AH449" s="165"/>
      <c r="AI449" s="165"/>
      <c r="AJ449" s="165"/>
      <c r="AK449" s="165"/>
      <c r="AL449" s="165"/>
      <c r="AM449" s="167"/>
    </row>
    <row r="450" spans="26:39" x14ac:dyDescent="0.3">
      <c r="Z450" s="165"/>
      <c r="AA450" s="165"/>
      <c r="AB450" s="165"/>
      <c r="AC450" s="165"/>
      <c r="AD450" s="165"/>
      <c r="AE450" s="165"/>
      <c r="AF450" s="165"/>
      <c r="AG450" s="165"/>
      <c r="AH450" s="165"/>
      <c r="AI450" s="165"/>
      <c r="AJ450" s="165"/>
      <c r="AK450" s="165"/>
      <c r="AL450" s="165"/>
      <c r="AM450" s="167"/>
    </row>
    <row r="451" spans="26:39" x14ac:dyDescent="0.3">
      <c r="Z451" s="165"/>
      <c r="AA451" s="165"/>
      <c r="AB451" s="165"/>
      <c r="AC451" s="165"/>
      <c r="AD451" s="165"/>
      <c r="AE451" s="165"/>
      <c r="AF451" s="165"/>
      <c r="AG451" s="165"/>
      <c r="AH451" s="165"/>
      <c r="AI451" s="165"/>
      <c r="AJ451" s="165"/>
      <c r="AK451" s="165"/>
      <c r="AL451" s="165"/>
      <c r="AM451" s="167"/>
    </row>
    <row r="452" spans="26:39" x14ac:dyDescent="0.3">
      <c r="Z452" s="165"/>
      <c r="AA452" s="165"/>
      <c r="AB452" s="165"/>
      <c r="AC452" s="165"/>
      <c r="AD452" s="165"/>
      <c r="AE452" s="165"/>
      <c r="AF452" s="165"/>
      <c r="AG452" s="165"/>
      <c r="AH452" s="165"/>
      <c r="AI452" s="165"/>
      <c r="AJ452" s="165"/>
      <c r="AK452" s="165"/>
      <c r="AL452" s="165"/>
      <c r="AM452" s="167"/>
    </row>
    <row r="453" spans="26:39" x14ac:dyDescent="0.3">
      <c r="Z453" s="165"/>
      <c r="AA453" s="165"/>
      <c r="AB453" s="165"/>
      <c r="AC453" s="165"/>
      <c r="AD453" s="165"/>
      <c r="AE453" s="165"/>
      <c r="AF453" s="165"/>
      <c r="AG453" s="165"/>
      <c r="AH453" s="165"/>
      <c r="AI453" s="165"/>
      <c r="AJ453" s="165"/>
      <c r="AK453" s="165"/>
      <c r="AL453" s="165"/>
      <c r="AM453" s="167"/>
    </row>
    <row r="454" spans="26:39" x14ac:dyDescent="0.3">
      <c r="Z454" s="165"/>
      <c r="AA454" s="165"/>
      <c r="AB454" s="165"/>
      <c r="AC454" s="165"/>
      <c r="AD454" s="165"/>
      <c r="AE454" s="165"/>
      <c r="AF454" s="165"/>
      <c r="AG454" s="165"/>
      <c r="AH454" s="165"/>
      <c r="AI454" s="165"/>
      <c r="AJ454" s="165"/>
      <c r="AK454" s="165"/>
      <c r="AL454" s="165"/>
      <c r="AM454" s="167"/>
    </row>
    <row r="455" spans="26:39" x14ac:dyDescent="0.3">
      <c r="Z455" s="165"/>
      <c r="AA455" s="165"/>
      <c r="AB455" s="165"/>
      <c r="AC455" s="165"/>
      <c r="AD455" s="165"/>
      <c r="AE455" s="165"/>
      <c r="AF455" s="165"/>
      <c r="AG455" s="165"/>
      <c r="AH455" s="165"/>
      <c r="AI455" s="165"/>
      <c r="AJ455" s="165"/>
      <c r="AK455" s="165"/>
      <c r="AL455" s="165"/>
      <c r="AM455" s="167"/>
    </row>
    <row r="456" spans="26:39" x14ac:dyDescent="0.3">
      <c r="Z456" s="165"/>
      <c r="AA456" s="165"/>
      <c r="AB456" s="165"/>
      <c r="AC456" s="165"/>
      <c r="AD456" s="165"/>
      <c r="AE456" s="165"/>
      <c r="AF456" s="165"/>
      <c r="AG456" s="165"/>
      <c r="AH456" s="165"/>
      <c r="AI456" s="165"/>
      <c r="AJ456" s="165"/>
      <c r="AK456" s="165"/>
      <c r="AL456" s="165"/>
      <c r="AM456" s="167"/>
    </row>
    <row r="457" spans="26:39" x14ac:dyDescent="0.3">
      <c r="Z457" s="165"/>
      <c r="AA457" s="165"/>
      <c r="AB457" s="165"/>
      <c r="AC457" s="165"/>
      <c r="AD457" s="165"/>
      <c r="AE457" s="165"/>
      <c r="AF457" s="165"/>
      <c r="AG457" s="165"/>
      <c r="AH457" s="165"/>
      <c r="AI457" s="165"/>
      <c r="AJ457" s="165"/>
      <c r="AK457" s="165"/>
      <c r="AL457" s="165"/>
      <c r="AM457" s="167"/>
    </row>
    <row r="458" spans="26:39" x14ac:dyDescent="0.3">
      <c r="Z458" s="165"/>
      <c r="AA458" s="165"/>
      <c r="AB458" s="165"/>
      <c r="AC458" s="165"/>
      <c r="AD458" s="165"/>
      <c r="AE458" s="165"/>
      <c r="AF458" s="165"/>
      <c r="AG458" s="165"/>
      <c r="AH458" s="165"/>
      <c r="AI458" s="165"/>
      <c r="AJ458" s="165"/>
      <c r="AK458" s="165"/>
      <c r="AL458" s="165"/>
      <c r="AM458" s="167"/>
    </row>
    <row r="459" spans="26:39" x14ac:dyDescent="0.3">
      <c r="Z459" s="165"/>
      <c r="AA459" s="165"/>
      <c r="AB459" s="165"/>
      <c r="AC459" s="165"/>
      <c r="AD459" s="165"/>
      <c r="AE459" s="165"/>
      <c r="AF459" s="165"/>
      <c r="AG459" s="165"/>
      <c r="AH459" s="165"/>
      <c r="AI459" s="165"/>
      <c r="AJ459" s="165"/>
      <c r="AK459" s="165"/>
      <c r="AL459" s="165"/>
      <c r="AM459" s="167"/>
    </row>
    <row r="460" spans="26:39" x14ac:dyDescent="0.3">
      <c r="Z460" s="165"/>
      <c r="AA460" s="165"/>
      <c r="AB460" s="165"/>
      <c r="AC460" s="165"/>
      <c r="AD460" s="165"/>
      <c r="AE460" s="165"/>
      <c r="AF460" s="165"/>
      <c r="AG460" s="165"/>
      <c r="AH460" s="165"/>
      <c r="AI460" s="165"/>
      <c r="AJ460" s="165"/>
      <c r="AK460" s="165"/>
      <c r="AL460" s="165"/>
      <c r="AM460" s="167"/>
    </row>
    <row r="461" spans="26:39" x14ac:dyDescent="0.3">
      <c r="Z461" s="165"/>
      <c r="AA461" s="165"/>
      <c r="AB461" s="165"/>
      <c r="AC461" s="165"/>
      <c r="AD461" s="165"/>
      <c r="AE461" s="165"/>
      <c r="AF461" s="165"/>
      <c r="AG461" s="165"/>
      <c r="AH461" s="165"/>
      <c r="AI461" s="165"/>
      <c r="AJ461" s="165"/>
      <c r="AK461" s="165"/>
      <c r="AL461" s="165"/>
      <c r="AM461" s="167"/>
    </row>
    <row r="462" spans="26:39" x14ac:dyDescent="0.3">
      <c r="Z462" s="165"/>
      <c r="AA462" s="165"/>
      <c r="AB462" s="165"/>
      <c r="AC462" s="165"/>
      <c r="AD462" s="165"/>
      <c r="AE462" s="165"/>
      <c r="AF462" s="165"/>
      <c r="AG462" s="165"/>
      <c r="AH462" s="165"/>
      <c r="AI462" s="165"/>
      <c r="AJ462" s="165"/>
      <c r="AK462" s="165"/>
      <c r="AL462" s="165"/>
      <c r="AM462" s="167"/>
    </row>
    <row r="463" spans="26:39" x14ac:dyDescent="0.3">
      <c r="Z463" s="165"/>
      <c r="AA463" s="165"/>
      <c r="AB463" s="165"/>
      <c r="AC463" s="165"/>
      <c r="AD463" s="165"/>
      <c r="AE463" s="165"/>
      <c r="AF463" s="165"/>
      <c r="AG463" s="165"/>
      <c r="AH463" s="165"/>
      <c r="AI463" s="165"/>
      <c r="AJ463" s="165"/>
      <c r="AK463" s="165"/>
      <c r="AL463" s="165"/>
      <c r="AM463" s="167"/>
    </row>
    <row r="464" spans="26:39" x14ac:dyDescent="0.3">
      <c r="Z464" s="165"/>
      <c r="AA464" s="165"/>
      <c r="AB464" s="165"/>
      <c r="AC464" s="165"/>
      <c r="AD464" s="165"/>
      <c r="AE464" s="165"/>
      <c r="AF464" s="165"/>
      <c r="AG464" s="165"/>
      <c r="AH464" s="165"/>
      <c r="AI464" s="165"/>
      <c r="AJ464" s="165"/>
      <c r="AK464" s="165"/>
      <c r="AL464" s="165"/>
      <c r="AM464" s="167"/>
    </row>
    <row r="465" spans="26:39" x14ac:dyDescent="0.3">
      <c r="Z465" s="165"/>
      <c r="AA465" s="165"/>
      <c r="AB465" s="165"/>
      <c r="AC465" s="165"/>
      <c r="AD465" s="165"/>
      <c r="AE465" s="165"/>
      <c r="AF465" s="165"/>
      <c r="AG465" s="165"/>
      <c r="AH465" s="165"/>
      <c r="AI465" s="165"/>
      <c r="AJ465" s="165"/>
      <c r="AK465" s="165"/>
      <c r="AL465" s="165"/>
      <c r="AM465" s="167"/>
    </row>
    <row r="466" spans="26:39" x14ac:dyDescent="0.3">
      <c r="Z466" s="165"/>
      <c r="AA466" s="165"/>
      <c r="AB466" s="165"/>
      <c r="AC466" s="165"/>
      <c r="AD466" s="165"/>
      <c r="AE466" s="165"/>
      <c r="AF466" s="165"/>
      <c r="AG466" s="165"/>
      <c r="AH466" s="165"/>
      <c r="AI466" s="165"/>
      <c r="AJ466" s="165"/>
      <c r="AK466" s="165"/>
      <c r="AL466" s="165"/>
      <c r="AM466" s="167"/>
    </row>
    <row r="467" spans="26:39" x14ac:dyDescent="0.3">
      <c r="Z467" s="165"/>
      <c r="AA467" s="165"/>
      <c r="AB467" s="165"/>
      <c r="AC467" s="165"/>
      <c r="AD467" s="165"/>
      <c r="AE467" s="165"/>
      <c r="AF467" s="165"/>
      <c r="AG467" s="165"/>
      <c r="AH467" s="165"/>
      <c r="AI467" s="165"/>
      <c r="AJ467" s="165"/>
      <c r="AK467" s="165"/>
      <c r="AL467" s="165"/>
      <c r="AM467" s="167"/>
    </row>
    <row r="468" spans="26:39" x14ac:dyDescent="0.3">
      <c r="Z468" s="181"/>
      <c r="AA468" s="181"/>
      <c r="AB468" s="181"/>
      <c r="AC468" s="181"/>
      <c r="AD468" s="181"/>
      <c r="AE468" s="181"/>
      <c r="AF468" s="181"/>
      <c r="AG468" s="181"/>
      <c r="AH468" s="181"/>
      <c r="AI468" s="181"/>
      <c r="AJ468" s="181"/>
      <c r="AK468" s="181"/>
      <c r="AL468" s="181"/>
      <c r="AM468" s="167"/>
    </row>
    <row r="469" spans="26:39" x14ac:dyDescent="0.3">
      <c r="Z469" s="181"/>
      <c r="AA469" s="181"/>
      <c r="AB469" s="181"/>
      <c r="AC469" s="181"/>
      <c r="AD469" s="181"/>
      <c r="AE469" s="181"/>
      <c r="AF469" s="181"/>
      <c r="AG469" s="181"/>
      <c r="AH469" s="181"/>
      <c r="AI469" s="181"/>
      <c r="AJ469" s="181"/>
      <c r="AK469" s="181"/>
      <c r="AL469" s="181"/>
      <c r="AM469" s="167"/>
    </row>
    <row r="470" spans="26:39" x14ac:dyDescent="0.3">
      <c r="Z470" s="181"/>
      <c r="AA470" s="181"/>
      <c r="AB470" s="181"/>
      <c r="AC470" s="181"/>
      <c r="AD470" s="181"/>
      <c r="AE470" s="181"/>
      <c r="AF470" s="181"/>
      <c r="AG470" s="181"/>
      <c r="AH470" s="181"/>
      <c r="AI470" s="181"/>
      <c r="AJ470" s="181"/>
      <c r="AK470" s="181"/>
      <c r="AL470" s="181"/>
      <c r="AM470" s="167"/>
    </row>
    <row r="471" spans="26:39" x14ac:dyDescent="0.3">
      <c r="Z471" s="181"/>
      <c r="AA471" s="181"/>
      <c r="AB471" s="181"/>
      <c r="AC471" s="181"/>
      <c r="AD471" s="181"/>
      <c r="AE471" s="181"/>
      <c r="AF471" s="181"/>
      <c r="AG471" s="181"/>
      <c r="AH471" s="181"/>
      <c r="AI471" s="181"/>
      <c r="AJ471" s="181"/>
      <c r="AK471" s="181"/>
      <c r="AL471" s="181"/>
      <c r="AM471" s="167"/>
    </row>
    <row r="472" spans="26:39" x14ac:dyDescent="0.3">
      <c r="Z472" s="181"/>
      <c r="AA472" s="181"/>
      <c r="AB472" s="181"/>
      <c r="AC472" s="181"/>
      <c r="AD472" s="181"/>
      <c r="AE472" s="181"/>
      <c r="AF472" s="181"/>
      <c r="AG472" s="181"/>
      <c r="AH472" s="181"/>
      <c r="AI472" s="181"/>
      <c r="AJ472" s="181"/>
      <c r="AK472" s="181"/>
      <c r="AL472" s="181"/>
      <c r="AM472" s="167"/>
    </row>
  </sheetData>
  <mergeCells count="193">
    <mergeCell ref="G99:S99"/>
    <mergeCell ref="T99:X99"/>
    <mergeCell ref="E92:S92"/>
    <mergeCell ref="T92:X92"/>
    <mergeCell ref="T93:X93"/>
    <mergeCell ref="T94:X94"/>
    <mergeCell ref="T95:X95"/>
    <mergeCell ref="T96:X96"/>
    <mergeCell ref="T97:X97"/>
    <mergeCell ref="T98:X98"/>
    <mergeCell ref="A88:A91"/>
    <mergeCell ref="E88:S88"/>
    <mergeCell ref="T88:X88"/>
    <mergeCell ref="G89:S89"/>
    <mergeCell ref="T89:X89"/>
    <mergeCell ref="G90:S90"/>
    <mergeCell ref="T90:X90"/>
    <mergeCell ref="G91:S91"/>
    <mergeCell ref="T91:X91"/>
    <mergeCell ref="A85:A87"/>
    <mergeCell ref="E85:S85"/>
    <mergeCell ref="T85:X85"/>
    <mergeCell ref="G86:S86"/>
    <mergeCell ref="T86:X86"/>
    <mergeCell ref="G87:S87"/>
    <mergeCell ref="T87:X87"/>
    <mergeCell ref="G78:S78"/>
    <mergeCell ref="T78:X78"/>
    <mergeCell ref="G80:S80"/>
    <mergeCell ref="T80:X80"/>
    <mergeCell ref="A82:S83"/>
    <mergeCell ref="E84:S84"/>
    <mergeCell ref="T84:X84"/>
    <mergeCell ref="A67:A78"/>
    <mergeCell ref="E67:S67"/>
    <mergeCell ref="T67:X67"/>
    <mergeCell ref="G68:S68"/>
    <mergeCell ref="T68:X68"/>
    <mergeCell ref="G69:S69"/>
    <mergeCell ref="T69:X69"/>
    <mergeCell ref="G70:S70"/>
    <mergeCell ref="T70:X70"/>
    <mergeCell ref="T79:X79"/>
    <mergeCell ref="G60:S60"/>
    <mergeCell ref="T60:X60"/>
    <mergeCell ref="G75:S75"/>
    <mergeCell ref="T75:X75"/>
    <mergeCell ref="G76:S76"/>
    <mergeCell ref="T76:X76"/>
    <mergeCell ref="G77:S77"/>
    <mergeCell ref="T77:X77"/>
    <mergeCell ref="T71:X71"/>
    <mergeCell ref="G72:S72"/>
    <mergeCell ref="T72:X72"/>
    <mergeCell ref="G73:S73"/>
    <mergeCell ref="T73:X73"/>
    <mergeCell ref="G74:S74"/>
    <mergeCell ref="T74:X74"/>
    <mergeCell ref="G71:S71"/>
    <mergeCell ref="A61:A66"/>
    <mergeCell ref="E61:S61"/>
    <mergeCell ref="T61:X61"/>
    <mergeCell ref="G62:S62"/>
    <mergeCell ref="T62:X62"/>
    <mergeCell ref="G63:S63"/>
    <mergeCell ref="T63:X63"/>
    <mergeCell ref="A55:A60"/>
    <mergeCell ref="E55:S55"/>
    <mergeCell ref="T55:X55"/>
    <mergeCell ref="G56:S56"/>
    <mergeCell ref="T56:X56"/>
    <mergeCell ref="G57:S57"/>
    <mergeCell ref="T57:X57"/>
    <mergeCell ref="G58:S58"/>
    <mergeCell ref="T58:X58"/>
    <mergeCell ref="G59:S59"/>
    <mergeCell ref="G64:S64"/>
    <mergeCell ref="T64:X64"/>
    <mergeCell ref="G65:S65"/>
    <mergeCell ref="T65:X65"/>
    <mergeCell ref="G66:S66"/>
    <mergeCell ref="T66:X66"/>
    <mergeCell ref="T59:X59"/>
    <mergeCell ref="A51:A54"/>
    <mergeCell ref="E51:S51"/>
    <mergeCell ref="T51:X51"/>
    <mergeCell ref="G52:S52"/>
    <mergeCell ref="T52:X52"/>
    <mergeCell ref="G53:S53"/>
    <mergeCell ref="T53:X53"/>
    <mergeCell ref="G54:S54"/>
    <mergeCell ref="T54:X54"/>
    <mergeCell ref="T47:X47"/>
    <mergeCell ref="G48:S48"/>
    <mergeCell ref="T48:X48"/>
    <mergeCell ref="G49:S49"/>
    <mergeCell ref="T49:X49"/>
    <mergeCell ref="G50:S50"/>
    <mergeCell ref="T50:X50"/>
    <mergeCell ref="A43:A50"/>
    <mergeCell ref="E43:S43"/>
    <mergeCell ref="T43:X43"/>
    <mergeCell ref="G44:S44"/>
    <mergeCell ref="T44:X44"/>
    <mergeCell ref="G45:S45"/>
    <mergeCell ref="T45:X45"/>
    <mergeCell ref="G46:S46"/>
    <mergeCell ref="T46:X46"/>
    <mergeCell ref="G47:R47"/>
    <mergeCell ref="G37:S37"/>
    <mergeCell ref="T37:X37"/>
    <mergeCell ref="G38:S38"/>
    <mergeCell ref="T38:X38"/>
    <mergeCell ref="G39:S39"/>
    <mergeCell ref="T39:X39"/>
    <mergeCell ref="G34:S34"/>
    <mergeCell ref="T34:X34"/>
    <mergeCell ref="G41:S41"/>
    <mergeCell ref="T41:X41"/>
    <mergeCell ref="G35:S35"/>
    <mergeCell ref="T35:X35"/>
    <mergeCell ref="G36:S36"/>
    <mergeCell ref="T36:X36"/>
    <mergeCell ref="E32:S32"/>
    <mergeCell ref="T32:X32"/>
    <mergeCell ref="G33:S33"/>
    <mergeCell ref="T33:X33"/>
    <mergeCell ref="A15:A28"/>
    <mergeCell ref="G40:S40"/>
    <mergeCell ref="T40:X40"/>
    <mergeCell ref="T16:X16"/>
    <mergeCell ref="G17:S17"/>
    <mergeCell ref="G24:S24"/>
    <mergeCell ref="T24:X24"/>
    <mergeCell ref="G25:S25"/>
    <mergeCell ref="T25:X25"/>
    <mergeCell ref="C26:S26"/>
    <mergeCell ref="T26:X26"/>
    <mergeCell ref="A30:S31"/>
    <mergeCell ref="A32:A42"/>
    <mergeCell ref="E21:S21"/>
    <mergeCell ref="T21:X21"/>
    <mergeCell ref="G22:S22"/>
    <mergeCell ref="T22:X22"/>
    <mergeCell ref="G23:S23"/>
    <mergeCell ref="G42:S42"/>
    <mergeCell ref="T42:X42"/>
    <mergeCell ref="T23:X23"/>
    <mergeCell ref="E27:S27"/>
    <mergeCell ref="T27:X27"/>
    <mergeCell ref="T29:X29"/>
    <mergeCell ref="T30:X30"/>
    <mergeCell ref="T31:X31"/>
    <mergeCell ref="Z2:AM2"/>
    <mergeCell ref="Z3:AM3"/>
    <mergeCell ref="Z4:AM4"/>
    <mergeCell ref="E28:S28"/>
    <mergeCell ref="T28:X28"/>
    <mergeCell ref="A6:A10"/>
    <mergeCell ref="C6:S6"/>
    <mergeCell ref="T6:X6"/>
    <mergeCell ref="E7:S7"/>
    <mergeCell ref="T7:X7"/>
    <mergeCell ref="E8:S8"/>
    <mergeCell ref="T8:X8"/>
    <mergeCell ref="C9:S9"/>
    <mergeCell ref="T9:X9"/>
    <mergeCell ref="E10:S10"/>
    <mergeCell ref="T10:X10"/>
    <mergeCell ref="T81:X81"/>
    <mergeCell ref="T82:X82"/>
    <mergeCell ref="T83:X83"/>
    <mergeCell ref="A92:A97"/>
    <mergeCell ref="A1:X5"/>
    <mergeCell ref="A11:A14"/>
    <mergeCell ref="C11:S11"/>
    <mergeCell ref="T11:X11"/>
    <mergeCell ref="E12:S12"/>
    <mergeCell ref="T12:X12"/>
    <mergeCell ref="T17:X17"/>
    <mergeCell ref="G18:S18"/>
    <mergeCell ref="T18:X18"/>
    <mergeCell ref="G19:S19"/>
    <mergeCell ref="T19:X19"/>
    <mergeCell ref="G20:S20"/>
    <mergeCell ref="T20:X20"/>
    <mergeCell ref="E13:S13"/>
    <mergeCell ref="T13:X13"/>
    <mergeCell ref="E14:S14"/>
    <mergeCell ref="T14:X14"/>
    <mergeCell ref="C15:S15"/>
    <mergeCell ref="T15:X15"/>
    <mergeCell ref="E16:S16"/>
  </mergeCells>
  <conditionalFormatting sqref="T23:Y24">
    <cfRule type="expression" dxfId="2" priority="1">
      <formula>$T$22="None"</formula>
    </cfRule>
    <cfRule type="expression" dxfId="1" priority="2">
      <formula>$T$22="Propane"</formula>
    </cfRule>
  </conditionalFormatting>
  <dataValidations count="4">
    <dataValidation allowBlank="1" showInputMessage="1" showErrorMessage="1" promptTitle="Rent-Fees-Payments" prompt="Multiple monthly payment times 12 and enter total here. _x000a_" sqref="Y79 T79" xr:uid="{B7C4F3B0-D544-4932-A2CD-1132D310F483}"/>
    <dataValidation allowBlank="1" showInputMessage="1" showErrorMessage="1" promptTitle="Variable Costs" prompt="Variable costs only increase as you sell food OR are budgeted as a percentage of sales. EX&quot; If you never open for business you would not need a marketing budget or repair &amp; maintenance budget. _x000a_" sqref="T84:Y84 T89:Y91 Y93:Y98 T93:X97" xr:uid="{3DB4A9FD-000D-4137-971B-7DFFF1F2DB21}"/>
    <dataValidation allowBlank="1" showInputMessage="1" showErrorMessage="1" promptTitle="Variable Costs" prompt="Hourly labor should be set as a percentage goal. The owner can adjust hourly schedules according to guest demands. _x000a__x000a_" sqref="T86:Y86" xr:uid="{A911E8DA-601A-464D-99FA-5992250A4A02}"/>
    <dataValidation allowBlank="1" showInputMessage="1" showErrorMessage="1" promptTitle="Variable Costs" prompt="Payroll taxes include FICA, unemployment premiums, workers comp, etc. This is expressed as a percentage of sales for budgeting &amp; planning purposes.  _x000a__x000a_" sqref="T87:Y87" xr:uid="{F66A7478-14AF-4926-9B87-EC7E1BED0B2D}"/>
  </dataValidation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3BE91-2848-4F74-B223-9B10EC9FDB56}">
  <sheetPr>
    <tabColor rgb="FF00B0F0"/>
  </sheetPr>
  <dimension ref="A1:AS136"/>
  <sheetViews>
    <sheetView workbookViewId="0">
      <selection activeCell="Z2" sqref="Z2:AC9"/>
    </sheetView>
  </sheetViews>
  <sheetFormatPr defaultColWidth="9.109375" defaultRowHeight="14.4" x14ac:dyDescent="0.3"/>
  <cols>
    <col min="1" max="1" width="31.44140625" style="44" bestFit="1" customWidth="1"/>
    <col min="2" max="4" width="12.5546875" style="44" bestFit="1" customWidth="1"/>
    <col min="5" max="5" width="2.44140625" style="22" customWidth="1"/>
    <col min="6" max="6" width="9.109375" style="22"/>
    <col min="7" max="7" width="31.44140625" style="44" bestFit="1" customWidth="1"/>
    <col min="8" max="8" width="12.5546875" style="45" bestFit="1" customWidth="1"/>
    <col min="9" max="9" width="9.109375" style="82"/>
    <col min="10" max="10" width="9.109375" style="113"/>
    <col min="11" max="11" width="13.44140625" style="113" hidden="1" customWidth="1"/>
    <col min="12" max="12" width="11.5546875" style="119" hidden="1" customWidth="1"/>
    <col min="13" max="13" width="13.44140625" style="111" hidden="1" customWidth="1"/>
    <col min="14" max="25" width="0" style="22" hidden="1" customWidth="1"/>
    <col min="26" max="45" width="9.109375" style="22"/>
    <col min="46" max="16384" width="9.109375" style="44"/>
  </cols>
  <sheetData>
    <row r="1" spans="1:29" s="22" customFormat="1" ht="15" thickBot="1" x14ac:dyDescent="0.35">
      <c r="H1" s="119"/>
      <c r="I1" s="111"/>
      <c r="J1" s="113"/>
      <c r="K1" s="113"/>
      <c r="L1" s="119"/>
      <c r="M1" s="111"/>
    </row>
    <row r="2" spans="1:29" ht="15" thickBot="1" x14ac:dyDescent="0.35">
      <c r="A2" s="460" t="s">
        <v>124</v>
      </c>
      <c r="B2" s="461"/>
      <c r="C2" s="461"/>
      <c r="D2" s="462"/>
      <c r="G2" s="463" t="s">
        <v>198</v>
      </c>
      <c r="H2" s="464"/>
      <c r="I2" s="465"/>
      <c r="K2" s="467" t="s">
        <v>133</v>
      </c>
      <c r="L2" s="468"/>
      <c r="M2" s="469"/>
      <c r="Z2" s="459" t="s">
        <v>202</v>
      </c>
      <c r="AA2" s="459"/>
      <c r="AB2" s="459"/>
      <c r="AC2" s="459"/>
    </row>
    <row r="3" spans="1:29" x14ac:dyDescent="0.3">
      <c r="A3" s="76"/>
      <c r="B3" s="77" t="s">
        <v>89</v>
      </c>
      <c r="C3" s="77" t="s">
        <v>90</v>
      </c>
      <c r="D3" s="78" t="s">
        <v>91</v>
      </c>
      <c r="G3" s="83"/>
      <c r="H3" s="84" t="s">
        <v>126</v>
      </c>
      <c r="I3" s="85" t="s">
        <v>125</v>
      </c>
      <c r="K3" s="120" t="s">
        <v>131</v>
      </c>
      <c r="L3" s="121" t="s">
        <v>132</v>
      </c>
      <c r="M3" s="122" t="s">
        <v>134</v>
      </c>
      <c r="Z3" s="459"/>
      <c r="AA3" s="459"/>
      <c r="AB3" s="459"/>
      <c r="AC3" s="459"/>
    </row>
    <row r="4" spans="1:29" x14ac:dyDescent="0.3">
      <c r="A4" s="66" t="str">
        <f>'Year One P&amp;L'!Z7</f>
        <v>Net Food Sales</v>
      </c>
      <c r="B4" s="79">
        <f>'Year One P&amp;L'!AM7</f>
        <v>0</v>
      </c>
      <c r="C4" s="79">
        <f>'Year Two P&amp;L'!AM7</f>
        <v>0</v>
      </c>
      <c r="D4" s="80">
        <f>'Year Three P&amp;L'!AM7</f>
        <v>0</v>
      </c>
      <c r="G4" s="83" t="str">
        <f>A4</f>
        <v>Net Food Sales</v>
      </c>
      <c r="H4" s="87">
        <f>B4</f>
        <v>0</v>
      </c>
      <c r="I4" s="86" t="e">
        <f>H4/H6</f>
        <v>#DIV/0!</v>
      </c>
      <c r="K4" s="123" t="e">
        <f>M61/(1-N61)</f>
        <v>#REF!</v>
      </c>
      <c r="L4" s="124">
        <f>M61</f>
        <v>0</v>
      </c>
      <c r="M4" s="63" t="e">
        <f>K4*N61</f>
        <v>#REF!</v>
      </c>
      <c r="Z4" s="459"/>
      <c r="AA4" s="459"/>
      <c r="AB4" s="459"/>
      <c r="AC4" s="459"/>
    </row>
    <row r="5" spans="1:29" ht="15" thickBot="1" x14ac:dyDescent="0.35">
      <c r="A5" s="74" t="str">
        <f>'Year One P&amp;L'!Z8</f>
        <v>Non Food Sales</v>
      </c>
      <c r="B5" s="75">
        <f>'Year One P&amp;L'!AM8</f>
        <v>0</v>
      </c>
      <c r="C5" s="75">
        <f>'Year Two P&amp;L'!AM8</f>
        <v>0</v>
      </c>
      <c r="D5" s="81">
        <f>'Year Three P&amp;L'!AM8</f>
        <v>0</v>
      </c>
      <c r="G5" s="88" t="str">
        <f t="shared" ref="G5:G68" si="0">A5</f>
        <v>Non Food Sales</v>
      </c>
      <c r="H5" s="152">
        <f t="shared" ref="H5:H68" si="1">B5</f>
        <v>0</v>
      </c>
      <c r="I5" s="89" t="e">
        <f>H5/H6</f>
        <v>#DIV/0!</v>
      </c>
      <c r="K5" s="125" t="e">
        <f>K4/K4</f>
        <v>#REF!</v>
      </c>
      <c r="L5" s="126" t="e">
        <f>L4/K4</f>
        <v>#REF!</v>
      </c>
      <c r="M5" s="127" t="e">
        <f>M4/K4</f>
        <v>#REF!</v>
      </c>
      <c r="Z5" s="459"/>
      <c r="AA5" s="459"/>
      <c r="AB5" s="459"/>
      <c r="AC5" s="459"/>
    </row>
    <row r="6" spans="1:29" ht="15" customHeight="1" x14ac:dyDescent="0.3">
      <c r="A6" s="67" t="str">
        <f>'Year One P&amp;L'!Z9</f>
        <v>Total Revenue</v>
      </c>
      <c r="B6" s="79">
        <f>'Year One P&amp;L'!AM9</f>
        <v>0</v>
      </c>
      <c r="C6" s="79">
        <f>'Year Two P&amp;L'!AM9</f>
        <v>0</v>
      </c>
      <c r="D6" s="80">
        <f>'Year Three P&amp;L'!AM9</f>
        <v>0</v>
      </c>
      <c r="G6" s="160" t="str">
        <f t="shared" si="0"/>
        <v>Total Revenue</v>
      </c>
      <c r="H6" s="87">
        <f t="shared" si="1"/>
        <v>0</v>
      </c>
      <c r="I6" s="86"/>
      <c r="K6" s="466" t="s">
        <v>127</v>
      </c>
      <c r="L6" s="466" t="s">
        <v>128</v>
      </c>
      <c r="M6" s="119"/>
      <c r="N6" s="111"/>
      <c r="Z6" s="459"/>
      <c r="AA6" s="459"/>
      <c r="AB6" s="459"/>
      <c r="AC6" s="459"/>
    </row>
    <row r="7" spans="1:29" x14ac:dyDescent="0.3">
      <c r="A7" s="66"/>
      <c r="B7" s="79"/>
      <c r="C7" s="79"/>
      <c r="D7" s="80"/>
      <c r="G7" s="83"/>
      <c r="H7" s="87"/>
      <c r="I7" s="86"/>
      <c r="K7" s="466"/>
      <c r="L7" s="466"/>
      <c r="M7" s="128" t="s">
        <v>130</v>
      </c>
      <c r="N7" s="129" t="s">
        <v>125</v>
      </c>
      <c r="Z7" s="459"/>
      <c r="AA7" s="459"/>
      <c r="AB7" s="459"/>
      <c r="AC7" s="459"/>
    </row>
    <row r="8" spans="1:29" x14ac:dyDescent="0.3">
      <c r="A8" s="66" t="str">
        <f>'Year One P&amp;L'!Z11</f>
        <v>Food &amp; Paper Cost of Sales</v>
      </c>
      <c r="B8" s="79" t="e">
        <f>'Year One P&amp;L'!AM11</f>
        <v>#REF!</v>
      </c>
      <c r="C8" s="79" t="e">
        <f>'Year Two P&amp;L'!AM11</f>
        <v>#REF!</v>
      </c>
      <c r="D8" s="80" t="e">
        <f>'Year Three P&amp;L'!AM11</f>
        <v>#REF!</v>
      </c>
      <c r="G8" s="83" t="str">
        <f t="shared" si="0"/>
        <v>Food &amp; Paper Cost of Sales</v>
      </c>
      <c r="H8" s="87" t="e">
        <f t="shared" si="1"/>
        <v>#REF!</v>
      </c>
      <c r="I8" s="86" t="e">
        <f>H8/H4</f>
        <v>#REF!</v>
      </c>
      <c r="L8" s="113" t="s">
        <v>129</v>
      </c>
      <c r="M8" s="119">
        <f t="shared" ref="M8:M39" si="2">IF(K8="x",H8,0)</f>
        <v>0</v>
      </c>
      <c r="N8" s="111" t="e">
        <f t="shared" ref="N8:N39" si="3">IF(L8="x",I8,0)</f>
        <v>#REF!</v>
      </c>
      <c r="Z8" s="459"/>
      <c r="AA8" s="459"/>
      <c r="AB8" s="459"/>
      <c r="AC8" s="459"/>
    </row>
    <row r="9" spans="1:29" x14ac:dyDescent="0.3">
      <c r="A9" s="66" t="str">
        <f>'Year One P&amp;L'!Z12</f>
        <v>Non Food Cost of Sales</v>
      </c>
      <c r="B9" s="79">
        <f>'Year One P&amp;L'!AM12</f>
        <v>0</v>
      </c>
      <c r="C9" s="79">
        <f>'Year Two P&amp;L'!AM12</f>
        <v>0</v>
      </c>
      <c r="D9" s="80">
        <f>'Year Three P&amp;L'!AM12</f>
        <v>0</v>
      </c>
      <c r="G9" s="83" t="str">
        <f t="shared" si="0"/>
        <v>Non Food Cost of Sales</v>
      </c>
      <c r="H9" s="87">
        <f t="shared" si="1"/>
        <v>0</v>
      </c>
      <c r="I9" s="86">
        <f>IF(H9&gt;0,H9/H5,0)</f>
        <v>0</v>
      </c>
      <c r="L9" s="113"/>
      <c r="M9" s="119">
        <f t="shared" si="2"/>
        <v>0</v>
      </c>
      <c r="N9" s="111">
        <f t="shared" si="3"/>
        <v>0</v>
      </c>
      <c r="Z9" s="459"/>
      <c r="AA9" s="459"/>
      <c r="AB9" s="459"/>
      <c r="AC9" s="459"/>
    </row>
    <row r="10" spans="1:29" x14ac:dyDescent="0.3">
      <c r="A10" s="74" t="str">
        <f>'Year One P&amp;L'!Z13</f>
        <v>Credit Card Process Fee $</v>
      </c>
      <c r="B10" s="75">
        <f>'Year One P&amp;L'!AM13</f>
        <v>0</v>
      </c>
      <c r="C10" s="75">
        <f>'Year Two P&amp;L'!AM13</f>
        <v>0</v>
      </c>
      <c r="D10" s="81">
        <f>'Year Three P&amp;L'!AM13</f>
        <v>0</v>
      </c>
      <c r="G10" s="88" t="str">
        <f t="shared" si="0"/>
        <v>Credit Card Process Fee $</v>
      </c>
      <c r="H10" s="152">
        <f t="shared" si="1"/>
        <v>0</v>
      </c>
      <c r="I10" s="89" t="e">
        <f>H10/H$6</f>
        <v>#DIV/0!</v>
      </c>
      <c r="L10" s="113" t="s">
        <v>129</v>
      </c>
      <c r="M10" s="119">
        <f t="shared" si="2"/>
        <v>0</v>
      </c>
      <c r="N10" s="111" t="e">
        <f t="shared" si="3"/>
        <v>#DIV/0!</v>
      </c>
    </row>
    <row r="11" spans="1:29" x14ac:dyDescent="0.3">
      <c r="A11" s="67" t="str">
        <f>'Year One P&amp;L'!Z14</f>
        <v>Cost of Revenue</v>
      </c>
      <c r="B11" s="79" t="e">
        <f>'Year One P&amp;L'!AM14</f>
        <v>#REF!</v>
      </c>
      <c r="C11" s="79" t="e">
        <f>'Year Two P&amp;L'!AM14</f>
        <v>#REF!</v>
      </c>
      <c r="D11" s="80" t="e">
        <f>'Year Three P&amp;L'!AM14</f>
        <v>#REF!</v>
      </c>
      <c r="G11" s="160" t="str">
        <f t="shared" si="0"/>
        <v>Cost of Revenue</v>
      </c>
      <c r="H11" s="87" t="e">
        <f t="shared" si="1"/>
        <v>#REF!</v>
      </c>
      <c r="I11" s="86" t="e">
        <f>H11/H$6</f>
        <v>#REF!</v>
      </c>
      <c r="L11" s="113"/>
      <c r="M11" s="119">
        <f t="shared" si="2"/>
        <v>0</v>
      </c>
      <c r="N11" s="111">
        <f t="shared" si="3"/>
        <v>0</v>
      </c>
    </row>
    <row r="12" spans="1:29" x14ac:dyDescent="0.3">
      <c r="A12" s="66"/>
      <c r="B12" s="79"/>
      <c r="C12" s="79"/>
      <c r="D12" s="80"/>
      <c r="G12" s="83"/>
      <c r="H12" s="87"/>
      <c r="I12" s="86"/>
      <c r="L12" s="113"/>
      <c r="M12" s="119">
        <f t="shared" si="2"/>
        <v>0</v>
      </c>
      <c r="N12" s="111">
        <f t="shared" si="3"/>
        <v>0</v>
      </c>
    </row>
    <row r="13" spans="1:29" ht="15" thickBot="1" x14ac:dyDescent="0.35">
      <c r="A13" s="158" t="str">
        <f>'Year One P&amp;L'!Z16</f>
        <v>Total Gross Profit</v>
      </c>
      <c r="B13" s="153" t="e">
        <f>'Year One P&amp;L'!AM16</f>
        <v>#REF!</v>
      </c>
      <c r="C13" s="153" t="e">
        <f>'Year Two P&amp;L'!AM16</f>
        <v>#REF!</v>
      </c>
      <c r="D13" s="154" t="e">
        <f>'Year Three P&amp;L'!AM16</f>
        <v>#REF!</v>
      </c>
      <c r="G13" s="161" t="str">
        <f t="shared" si="0"/>
        <v>Total Gross Profit</v>
      </c>
      <c r="H13" s="155" t="e">
        <f t="shared" si="1"/>
        <v>#REF!</v>
      </c>
      <c r="I13" s="156" t="e">
        <f t="shared" ref="I13:I75" si="4">H13/H$6</f>
        <v>#REF!</v>
      </c>
      <c r="L13" s="113"/>
      <c r="M13" s="119">
        <f t="shared" si="2"/>
        <v>0</v>
      </c>
      <c r="N13" s="111">
        <f t="shared" si="3"/>
        <v>0</v>
      </c>
    </row>
    <row r="14" spans="1:29" ht="15" thickTop="1" x14ac:dyDescent="0.3">
      <c r="A14" s="66"/>
      <c r="B14" s="79"/>
      <c r="C14" s="79"/>
      <c r="D14" s="80"/>
      <c r="G14" s="83"/>
      <c r="H14" s="87"/>
      <c r="I14" s="86"/>
      <c r="L14" s="113"/>
      <c r="M14" s="119">
        <f t="shared" si="2"/>
        <v>0</v>
      </c>
      <c r="N14" s="111">
        <f t="shared" si="3"/>
        <v>0</v>
      </c>
    </row>
    <row r="15" spans="1:29" x14ac:dyDescent="0.3">
      <c r="A15" s="157" t="str">
        <f>'Year One P&amp;L'!Z18</f>
        <v>Permits &amp; Licenses</v>
      </c>
      <c r="B15" s="79"/>
      <c r="C15" s="79"/>
      <c r="D15" s="80"/>
      <c r="G15" s="159" t="str">
        <f t="shared" si="0"/>
        <v>Permits &amp; Licenses</v>
      </c>
      <c r="H15" s="87"/>
      <c r="I15" s="86"/>
      <c r="L15" s="113"/>
      <c r="M15" s="119">
        <f t="shared" si="2"/>
        <v>0</v>
      </c>
      <c r="N15" s="111">
        <f t="shared" si="3"/>
        <v>0</v>
      </c>
    </row>
    <row r="16" spans="1:29" x14ac:dyDescent="0.3">
      <c r="A16" s="66" t="str">
        <f>'Year One P&amp;L'!Z19</f>
        <v>Business License</v>
      </c>
      <c r="B16" s="79">
        <f>'Year One P&amp;L'!AM19</f>
        <v>0</v>
      </c>
      <c r="C16" s="79">
        <f>'Year Two P&amp;L'!AM19</f>
        <v>0</v>
      </c>
      <c r="D16" s="80">
        <f>'Year Three P&amp;L'!AM19</f>
        <v>0</v>
      </c>
      <c r="G16" s="83" t="str">
        <f t="shared" si="0"/>
        <v>Business License</v>
      </c>
      <c r="H16" s="87">
        <f t="shared" si="1"/>
        <v>0</v>
      </c>
      <c r="I16" s="86" t="e">
        <f t="shared" si="4"/>
        <v>#DIV/0!</v>
      </c>
      <c r="K16" s="113" t="s">
        <v>129</v>
      </c>
      <c r="L16" s="113"/>
      <c r="M16" s="119">
        <f t="shared" si="2"/>
        <v>0</v>
      </c>
      <c r="N16" s="111">
        <f t="shared" si="3"/>
        <v>0</v>
      </c>
    </row>
    <row r="17" spans="1:14" x14ac:dyDescent="0.3">
      <c r="A17" s="66" t="str">
        <f>'Year One P&amp;L'!Z20</f>
        <v>Fire permit</v>
      </c>
      <c r="B17" s="79">
        <f>'Year One P&amp;L'!AM20</f>
        <v>0</v>
      </c>
      <c r="C17" s="79">
        <f>'Year Two P&amp;L'!AM20</f>
        <v>0</v>
      </c>
      <c r="D17" s="80">
        <f>'Year Three P&amp;L'!AM20</f>
        <v>0</v>
      </c>
      <c r="G17" s="83" t="str">
        <f t="shared" si="0"/>
        <v>Fire permit</v>
      </c>
      <c r="H17" s="87">
        <f t="shared" si="1"/>
        <v>0</v>
      </c>
      <c r="I17" s="86" t="e">
        <f t="shared" si="4"/>
        <v>#DIV/0!</v>
      </c>
      <c r="K17" s="113" t="s">
        <v>129</v>
      </c>
      <c r="L17" s="113"/>
      <c r="M17" s="119">
        <f t="shared" si="2"/>
        <v>0</v>
      </c>
      <c r="N17" s="111">
        <f t="shared" si="3"/>
        <v>0</v>
      </c>
    </row>
    <row r="18" spans="1:14" x14ac:dyDescent="0.3">
      <c r="A18" s="66" t="str">
        <f>'Year One P&amp;L'!Z21</f>
        <v>Food License</v>
      </c>
      <c r="B18" s="79">
        <f>'Year One P&amp;L'!AM21</f>
        <v>0</v>
      </c>
      <c r="C18" s="79">
        <f>'Year Two P&amp;L'!AM21</f>
        <v>0</v>
      </c>
      <c r="D18" s="80">
        <f>'Year Three P&amp;L'!AM21</f>
        <v>0</v>
      </c>
      <c r="G18" s="83" t="str">
        <f t="shared" si="0"/>
        <v>Food License</v>
      </c>
      <c r="H18" s="87">
        <f t="shared" si="1"/>
        <v>0</v>
      </c>
      <c r="I18" s="86" t="e">
        <f t="shared" si="4"/>
        <v>#DIV/0!</v>
      </c>
      <c r="K18" s="113" t="s">
        <v>129</v>
      </c>
      <c r="L18" s="113"/>
      <c r="M18" s="119">
        <f t="shared" si="2"/>
        <v>0</v>
      </c>
      <c r="N18" s="111">
        <f t="shared" si="3"/>
        <v>0</v>
      </c>
    </row>
    <row r="19" spans="1:14" x14ac:dyDescent="0.3">
      <c r="A19" s="66" t="str">
        <f>'Year One P&amp;L'!Z22</f>
        <v>Peddler Permit</v>
      </c>
      <c r="B19" s="79">
        <f>'Year One P&amp;L'!AM22</f>
        <v>0</v>
      </c>
      <c r="C19" s="79">
        <f>'Year Two P&amp;L'!AM22</f>
        <v>0</v>
      </c>
      <c r="D19" s="80">
        <f>'Year Three P&amp;L'!AM22</f>
        <v>0</v>
      </c>
      <c r="G19" s="83" t="str">
        <f t="shared" si="0"/>
        <v>Peddler Permit</v>
      </c>
      <c r="H19" s="87">
        <f t="shared" si="1"/>
        <v>0</v>
      </c>
      <c r="I19" s="86" t="e">
        <f t="shared" si="4"/>
        <v>#DIV/0!</v>
      </c>
      <c r="K19" s="113" t="s">
        <v>129</v>
      </c>
      <c r="L19" s="113"/>
      <c r="M19" s="119">
        <f t="shared" si="2"/>
        <v>0</v>
      </c>
      <c r="N19" s="111">
        <f t="shared" si="3"/>
        <v>0</v>
      </c>
    </row>
    <row r="20" spans="1:14" x14ac:dyDescent="0.3">
      <c r="A20" s="66" t="str">
        <f>'Year One P&amp;L'!Z23</f>
        <v>Temporary Permits</v>
      </c>
      <c r="B20" s="79">
        <f>'Year One P&amp;L'!AM23</f>
        <v>0</v>
      </c>
      <c r="C20" s="79">
        <f>'Year Two P&amp;L'!AM23</f>
        <v>0</v>
      </c>
      <c r="D20" s="80">
        <f>'Year Three P&amp;L'!AM23</f>
        <v>0</v>
      </c>
      <c r="G20" s="83" t="str">
        <f t="shared" si="0"/>
        <v>Temporary Permits</v>
      </c>
      <c r="H20" s="87">
        <f t="shared" si="1"/>
        <v>0</v>
      </c>
      <c r="I20" s="86" t="e">
        <f t="shared" si="4"/>
        <v>#DIV/0!</v>
      </c>
      <c r="K20" s="113" t="s">
        <v>129</v>
      </c>
      <c r="L20" s="113"/>
      <c r="M20" s="119">
        <f t="shared" si="2"/>
        <v>0</v>
      </c>
      <c r="N20" s="111">
        <f t="shared" si="3"/>
        <v>0</v>
      </c>
    </row>
    <row r="21" spans="1:14" x14ac:dyDescent="0.3">
      <c r="A21" s="66" t="str">
        <f>'Year One P&amp;L'!Z24</f>
        <v>Other (every jurisdiction is different)</v>
      </c>
      <c r="B21" s="79">
        <f>'Year One P&amp;L'!AM24</f>
        <v>0</v>
      </c>
      <c r="C21" s="79">
        <f>'Year Two P&amp;L'!AM24</f>
        <v>0</v>
      </c>
      <c r="D21" s="80">
        <f>'Year Three P&amp;L'!AM24</f>
        <v>0</v>
      </c>
      <c r="G21" s="83" t="str">
        <f t="shared" si="0"/>
        <v>Other (every jurisdiction is different)</v>
      </c>
      <c r="H21" s="87">
        <f t="shared" si="1"/>
        <v>0</v>
      </c>
      <c r="I21" s="86" t="e">
        <f t="shared" si="4"/>
        <v>#DIV/0!</v>
      </c>
      <c r="K21" s="113" t="s">
        <v>129</v>
      </c>
      <c r="L21" s="113"/>
      <c r="M21" s="119">
        <f t="shared" si="2"/>
        <v>0</v>
      </c>
      <c r="N21" s="111">
        <f t="shared" si="3"/>
        <v>0</v>
      </c>
    </row>
    <row r="22" spans="1:14" x14ac:dyDescent="0.3">
      <c r="A22" s="66" t="str">
        <f>'Year One P&amp;L'!Z25</f>
        <v xml:space="preserve">Other </v>
      </c>
      <c r="B22" s="79">
        <f>'Year One P&amp;L'!AM25</f>
        <v>0</v>
      </c>
      <c r="C22" s="79">
        <f>'Year Two P&amp;L'!AM25</f>
        <v>0</v>
      </c>
      <c r="D22" s="80">
        <f>'Year Three P&amp;L'!AM25</f>
        <v>0</v>
      </c>
      <c r="G22" s="83" t="str">
        <f t="shared" si="0"/>
        <v xml:space="preserve">Other </v>
      </c>
      <c r="H22" s="87">
        <f t="shared" si="1"/>
        <v>0</v>
      </c>
      <c r="I22" s="86" t="e">
        <f t="shared" si="4"/>
        <v>#DIV/0!</v>
      </c>
      <c r="L22" s="113"/>
      <c r="M22" s="119">
        <f t="shared" si="2"/>
        <v>0</v>
      </c>
      <c r="N22" s="111">
        <f t="shared" si="3"/>
        <v>0</v>
      </c>
    </row>
    <row r="23" spans="1:14" x14ac:dyDescent="0.3">
      <c r="A23" s="66" t="str">
        <f>'Year One P&amp;L'!Z26</f>
        <v xml:space="preserve">Other </v>
      </c>
      <c r="B23" s="79">
        <f>'Year One P&amp;L'!AM26</f>
        <v>0</v>
      </c>
      <c r="C23" s="79">
        <f>'Year Two P&amp;L'!AM26</f>
        <v>0</v>
      </c>
      <c r="D23" s="80">
        <f>'Year Three P&amp;L'!AM26</f>
        <v>0</v>
      </c>
      <c r="G23" s="83" t="str">
        <f t="shared" si="0"/>
        <v xml:space="preserve">Other </v>
      </c>
      <c r="H23" s="87">
        <f t="shared" si="1"/>
        <v>0</v>
      </c>
      <c r="I23" s="86" t="e">
        <f t="shared" si="4"/>
        <v>#DIV/0!</v>
      </c>
      <c r="K23" s="113" t="s">
        <v>129</v>
      </c>
      <c r="L23" s="113"/>
      <c r="M23" s="119">
        <f t="shared" si="2"/>
        <v>0</v>
      </c>
      <c r="N23" s="111">
        <f t="shared" si="3"/>
        <v>0</v>
      </c>
    </row>
    <row r="24" spans="1:14" x14ac:dyDescent="0.3">
      <c r="A24" s="66" t="str">
        <f>'Year One P&amp;L'!Z27</f>
        <v xml:space="preserve">Other </v>
      </c>
      <c r="B24" s="79">
        <f>'Year One P&amp;L'!AM27</f>
        <v>0</v>
      </c>
      <c r="C24" s="79">
        <f>'Year Two P&amp;L'!AM27</f>
        <v>0</v>
      </c>
      <c r="D24" s="80">
        <f>'Year Three P&amp;L'!AM27</f>
        <v>0</v>
      </c>
      <c r="G24" s="83" t="str">
        <f t="shared" si="0"/>
        <v xml:space="preserve">Other </v>
      </c>
      <c r="H24" s="87">
        <f t="shared" si="1"/>
        <v>0</v>
      </c>
      <c r="I24" s="86" t="e">
        <f t="shared" si="4"/>
        <v>#DIV/0!</v>
      </c>
      <c r="K24" s="113" t="s">
        <v>129</v>
      </c>
      <c r="L24" s="113"/>
      <c r="M24" s="119">
        <f t="shared" si="2"/>
        <v>0</v>
      </c>
      <c r="N24" s="111">
        <f t="shared" si="3"/>
        <v>0</v>
      </c>
    </row>
    <row r="25" spans="1:14" x14ac:dyDescent="0.3">
      <c r="A25" s="66" t="str">
        <f>'Year One P&amp;L'!Z28</f>
        <v xml:space="preserve">Other </v>
      </c>
      <c r="B25" s="79">
        <f>'Year One P&amp;L'!AM28</f>
        <v>0</v>
      </c>
      <c r="C25" s="79">
        <f>'Year Two P&amp;L'!AM28</f>
        <v>0</v>
      </c>
      <c r="D25" s="80">
        <f>'Year Three P&amp;L'!AM28</f>
        <v>0</v>
      </c>
      <c r="G25" s="83" t="str">
        <f t="shared" si="0"/>
        <v xml:space="preserve">Other </v>
      </c>
      <c r="H25" s="87">
        <f t="shared" si="1"/>
        <v>0</v>
      </c>
      <c r="I25" s="86" t="e">
        <f t="shared" si="4"/>
        <v>#DIV/0!</v>
      </c>
      <c r="K25" s="113" t="s">
        <v>129</v>
      </c>
      <c r="L25" s="113"/>
      <c r="M25" s="119">
        <f t="shared" si="2"/>
        <v>0</v>
      </c>
      <c r="N25" s="111">
        <f t="shared" si="3"/>
        <v>0</v>
      </c>
    </row>
    <row r="26" spans="1:14" x14ac:dyDescent="0.3">
      <c r="A26" s="157" t="str">
        <f>'Year One P&amp;L'!Z29</f>
        <v>Insurance</v>
      </c>
      <c r="B26" s="79"/>
      <c r="C26" s="79"/>
      <c r="D26" s="80"/>
      <c r="G26" s="159" t="str">
        <f t="shared" si="0"/>
        <v>Insurance</v>
      </c>
      <c r="H26" s="87"/>
      <c r="I26" s="86"/>
      <c r="L26" s="113"/>
      <c r="M26" s="119">
        <f t="shared" si="2"/>
        <v>0</v>
      </c>
      <c r="N26" s="111">
        <f t="shared" si="3"/>
        <v>0</v>
      </c>
    </row>
    <row r="27" spans="1:14" x14ac:dyDescent="0.3">
      <c r="A27" s="66" t="str">
        <f>'Year One P&amp;L'!Z30</f>
        <v>General Liability</v>
      </c>
      <c r="B27" s="79">
        <f>'Year One P&amp;L'!AM30</f>
        <v>0</v>
      </c>
      <c r="C27" s="79">
        <f>'Year Two P&amp;L'!AM30</f>
        <v>0</v>
      </c>
      <c r="D27" s="80">
        <f>'Year Three P&amp;L'!AM30</f>
        <v>0</v>
      </c>
      <c r="G27" s="83" t="str">
        <f t="shared" si="0"/>
        <v>General Liability</v>
      </c>
      <c r="H27" s="87">
        <f t="shared" si="1"/>
        <v>0</v>
      </c>
      <c r="I27" s="86" t="e">
        <f t="shared" si="4"/>
        <v>#DIV/0!</v>
      </c>
      <c r="L27" s="113"/>
      <c r="M27" s="119">
        <f t="shared" si="2"/>
        <v>0</v>
      </c>
      <c r="N27" s="111">
        <f t="shared" si="3"/>
        <v>0</v>
      </c>
    </row>
    <row r="28" spans="1:14" x14ac:dyDescent="0.3">
      <c r="A28" s="66" t="str">
        <f>'Year One P&amp;L'!Z31</f>
        <v>Commercial Auto</v>
      </c>
      <c r="B28" s="79">
        <f>'Year One P&amp;L'!AM31</f>
        <v>0</v>
      </c>
      <c r="C28" s="79">
        <f>'Year Two P&amp;L'!AM31</f>
        <v>0</v>
      </c>
      <c r="D28" s="80">
        <f>'Year Three P&amp;L'!AM31</f>
        <v>0</v>
      </c>
      <c r="G28" s="83" t="str">
        <f t="shared" si="0"/>
        <v>Commercial Auto</v>
      </c>
      <c r="H28" s="87">
        <f t="shared" si="1"/>
        <v>0</v>
      </c>
      <c r="I28" s="86" t="e">
        <f t="shared" si="4"/>
        <v>#DIV/0!</v>
      </c>
      <c r="K28" s="113" t="s">
        <v>129</v>
      </c>
      <c r="L28" s="113"/>
      <c r="M28" s="119">
        <f t="shared" si="2"/>
        <v>0</v>
      </c>
      <c r="N28" s="111">
        <f t="shared" si="3"/>
        <v>0</v>
      </c>
    </row>
    <row r="29" spans="1:14" x14ac:dyDescent="0.3">
      <c r="A29" s="66" t="str">
        <f>'Year One P&amp;L'!Z32</f>
        <v>Commercial Property</v>
      </c>
      <c r="B29" s="79">
        <f>'Year One P&amp;L'!AM32</f>
        <v>0</v>
      </c>
      <c r="C29" s="79">
        <f>'Year Two P&amp;L'!AM32</f>
        <v>0</v>
      </c>
      <c r="D29" s="80">
        <f>'Year Three P&amp;L'!AM32</f>
        <v>0</v>
      </c>
      <c r="G29" s="83" t="str">
        <f t="shared" si="0"/>
        <v>Commercial Property</v>
      </c>
      <c r="H29" s="87">
        <f t="shared" si="1"/>
        <v>0</v>
      </c>
      <c r="I29" s="86" t="e">
        <f t="shared" si="4"/>
        <v>#DIV/0!</v>
      </c>
      <c r="L29" s="113" t="s">
        <v>129</v>
      </c>
      <c r="M29" s="119">
        <f t="shared" si="2"/>
        <v>0</v>
      </c>
      <c r="N29" s="111" t="e">
        <f t="shared" si="3"/>
        <v>#DIV/0!</v>
      </c>
    </row>
    <row r="30" spans="1:14" x14ac:dyDescent="0.3">
      <c r="A30" s="66" t="str">
        <f>'Year One P&amp;L'!Z33</f>
        <v xml:space="preserve">Income Stabilization </v>
      </c>
      <c r="B30" s="79">
        <f>'Year One P&amp;L'!AM33</f>
        <v>0</v>
      </c>
      <c r="C30" s="79">
        <f>'Year Two P&amp;L'!AM33</f>
        <v>0</v>
      </c>
      <c r="D30" s="80">
        <f>'Year Three P&amp;L'!AM33</f>
        <v>0</v>
      </c>
      <c r="G30" s="83" t="str">
        <f t="shared" si="0"/>
        <v xml:space="preserve">Income Stabilization </v>
      </c>
      <c r="H30" s="87">
        <f t="shared" si="1"/>
        <v>0</v>
      </c>
      <c r="I30" s="86" t="e">
        <f t="shared" si="4"/>
        <v>#DIV/0!</v>
      </c>
      <c r="L30" s="113" t="s">
        <v>129</v>
      </c>
      <c r="M30" s="119">
        <f t="shared" si="2"/>
        <v>0</v>
      </c>
      <c r="N30" s="111" t="e">
        <f t="shared" si="3"/>
        <v>#DIV/0!</v>
      </c>
    </row>
    <row r="31" spans="1:14" x14ac:dyDescent="0.3">
      <c r="A31" s="66" t="str">
        <f>'Year One P&amp;L'!Z34</f>
        <v>Health Insurance</v>
      </c>
      <c r="B31" s="79">
        <f>'Year One P&amp;L'!AM34</f>
        <v>0</v>
      </c>
      <c r="C31" s="79">
        <f>'Year Two P&amp;L'!AM34</f>
        <v>0</v>
      </c>
      <c r="D31" s="80">
        <f>'Year Three P&amp;L'!AM34</f>
        <v>0</v>
      </c>
      <c r="G31" s="83" t="str">
        <f t="shared" si="0"/>
        <v>Health Insurance</v>
      </c>
      <c r="H31" s="87">
        <f t="shared" si="1"/>
        <v>0</v>
      </c>
      <c r="I31" s="86" t="e">
        <f t="shared" si="4"/>
        <v>#DIV/0!</v>
      </c>
      <c r="K31" s="113" t="s">
        <v>129</v>
      </c>
      <c r="L31" s="113"/>
      <c r="M31" s="119">
        <f t="shared" si="2"/>
        <v>0</v>
      </c>
      <c r="N31" s="111">
        <f t="shared" si="3"/>
        <v>0</v>
      </c>
    </row>
    <row r="32" spans="1:14" x14ac:dyDescent="0.3">
      <c r="A32" s="66" t="str">
        <f>'Year One P&amp;L'!Z35</f>
        <v>Other Insurance</v>
      </c>
      <c r="B32" s="79">
        <f>'Year One P&amp;L'!AM35</f>
        <v>0</v>
      </c>
      <c r="C32" s="79">
        <f>'Year Two P&amp;L'!AM35</f>
        <v>0</v>
      </c>
      <c r="D32" s="80">
        <f>'Year Three P&amp;L'!AM35</f>
        <v>0</v>
      </c>
      <c r="G32" s="83" t="str">
        <f t="shared" si="0"/>
        <v>Other Insurance</v>
      </c>
      <c r="H32" s="87">
        <f t="shared" si="1"/>
        <v>0</v>
      </c>
      <c r="I32" s="86" t="e">
        <f t="shared" si="4"/>
        <v>#DIV/0!</v>
      </c>
      <c r="L32" s="113" t="s">
        <v>129</v>
      </c>
      <c r="M32" s="119">
        <f t="shared" si="2"/>
        <v>0</v>
      </c>
      <c r="N32" s="111" t="e">
        <f t="shared" si="3"/>
        <v>#DIV/0!</v>
      </c>
    </row>
    <row r="33" spans="1:14" x14ac:dyDescent="0.3">
      <c r="A33" s="66" t="str">
        <f>'Year One P&amp;L'!Z36</f>
        <v>Other Insurance</v>
      </c>
      <c r="B33" s="79">
        <f>'Year One P&amp;L'!AM36</f>
        <v>0</v>
      </c>
      <c r="C33" s="79">
        <f>'Year Two P&amp;L'!AM36</f>
        <v>0</v>
      </c>
      <c r="D33" s="80">
        <f>'Year Three P&amp;L'!AM36</f>
        <v>0</v>
      </c>
      <c r="G33" s="83" t="str">
        <f t="shared" si="0"/>
        <v>Other Insurance</v>
      </c>
      <c r="H33" s="87">
        <f t="shared" si="1"/>
        <v>0</v>
      </c>
      <c r="I33" s="86" t="e">
        <f t="shared" si="4"/>
        <v>#DIV/0!</v>
      </c>
      <c r="L33" s="113" t="s">
        <v>129</v>
      </c>
      <c r="M33" s="119">
        <f t="shared" si="2"/>
        <v>0</v>
      </c>
      <c r="N33" s="111" t="e">
        <f t="shared" si="3"/>
        <v>#DIV/0!</v>
      </c>
    </row>
    <row r="34" spans="1:14" x14ac:dyDescent="0.3">
      <c r="A34" s="157" t="str">
        <f>'Year One P&amp;L'!Z37</f>
        <v>Payroll</v>
      </c>
      <c r="B34" s="79"/>
      <c r="C34" s="79"/>
      <c r="D34" s="80"/>
      <c r="G34" s="159" t="str">
        <f t="shared" si="0"/>
        <v>Payroll</v>
      </c>
      <c r="H34" s="87"/>
      <c r="I34" s="86"/>
      <c r="L34" s="113"/>
      <c r="M34" s="119">
        <f t="shared" si="2"/>
        <v>0</v>
      </c>
      <c r="N34" s="111">
        <f t="shared" si="3"/>
        <v>0</v>
      </c>
    </row>
    <row r="35" spans="1:14" x14ac:dyDescent="0.3">
      <c r="A35" s="66" t="str">
        <f>'Year One P&amp;L'!Z38</f>
        <v>Management</v>
      </c>
      <c r="B35" s="79">
        <f>'Year One P&amp;L'!AM38</f>
        <v>0</v>
      </c>
      <c r="C35" s="79">
        <f>'Year Two P&amp;L'!AM38</f>
        <v>0</v>
      </c>
      <c r="D35" s="80">
        <f>'Year Three P&amp;L'!AM38</f>
        <v>0</v>
      </c>
      <c r="G35" s="83" t="str">
        <f t="shared" si="0"/>
        <v>Management</v>
      </c>
      <c r="H35" s="87">
        <f t="shared" si="1"/>
        <v>0</v>
      </c>
      <c r="I35" s="86" t="e">
        <f t="shared" si="4"/>
        <v>#DIV/0!</v>
      </c>
      <c r="K35" s="113" t="s">
        <v>129</v>
      </c>
      <c r="L35" s="113"/>
      <c r="M35" s="119">
        <f t="shared" si="2"/>
        <v>0</v>
      </c>
      <c r="N35" s="111">
        <f t="shared" si="3"/>
        <v>0</v>
      </c>
    </row>
    <row r="36" spans="1:14" x14ac:dyDescent="0.3">
      <c r="A36" s="66" t="str">
        <f>'Year One P&amp;L'!Z39</f>
        <v>Owner</v>
      </c>
      <c r="B36" s="79">
        <f>'Year One P&amp;L'!AM39</f>
        <v>0</v>
      </c>
      <c r="C36" s="79">
        <f>'Year Two P&amp;L'!AM39</f>
        <v>0</v>
      </c>
      <c r="D36" s="80">
        <f>'Year Three P&amp;L'!AM39</f>
        <v>0</v>
      </c>
      <c r="G36" s="83" t="str">
        <f t="shared" si="0"/>
        <v>Owner</v>
      </c>
      <c r="H36" s="87">
        <f t="shared" si="1"/>
        <v>0</v>
      </c>
      <c r="I36" s="86" t="e">
        <f t="shared" si="4"/>
        <v>#DIV/0!</v>
      </c>
      <c r="K36" s="113" t="s">
        <v>129</v>
      </c>
      <c r="L36" s="113"/>
      <c r="M36" s="119">
        <f t="shared" si="2"/>
        <v>0</v>
      </c>
      <c r="N36" s="111">
        <f t="shared" si="3"/>
        <v>0</v>
      </c>
    </row>
    <row r="37" spans="1:14" x14ac:dyDescent="0.3">
      <c r="A37" s="66" t="str">
        <f>'Year One P&amp;L'!Z40</f>
        <v>Staff (only if paid a set salary)</v>
      </c>
      <c r="B37" s="79">
        <f>'Year One P&amp;L'!AM40</f>
        <v>0</v>
      </c>
      <c r="C37" s="79">
        <f>'Year Two P&amp;L'!AM40</f>
        <v>0</v>
      </c>
      <c r="D37" s="80">
        <f>'Year Three P&amp;L'!AM40</f>
        <v>0</v>
      </c>
      <c r="G37" s="83" t="str">
        <f t="shared" si="0"/>
        <v>Staff (only if paid a set salary)</v>
      </c>
      <c r="H37" s="87">
        <f t="shared" si="1"/>
        <v>0</v>
      </c>
      <c r="I37" s="86" t="e">
        <f t="shared" si="4"/>
        <v>#DIV/0!</v>
      </c>
      <c r="K37" s="113" t="s">
        <v>129</v>
      </c>
      <c r="L37" s="113"/>
      <c r="M37" s="119">
        <f t="shared" si="2"/>
        <v>0</v>
      </c>
      <c r="N37" s="111">
        <f t="shared" si="3"/>
        <v>0</v>
      </c>
    </row>
    <row r="38" spans="1:14" x14ac:dyDescent="0.3">
      <c r="A38" s="66" t="str">
        <f>'Year One P&amp;L'!Z41</f>
        <v xml:space="preserve">Hourly Labor </v>
      </c>
      <c r="B38" s="79">
        <f>'Year One P&amp;L'!AM41</f>
        <v>0</v>
      </c>
      <c r="C38" s="79">
        <f>'Year Two P&amp;L'!AM41</f>
        <v>0</v>
      </c>
      <c r="D38" s="80">
        <f>'Year Three P&amp;L'!AM41</f>
        <v>0</v>
      </c>
      <c r="G38" s="83" t="str">
        <f t="shared" si="0"/>
        <v xml:space="preserve">Hourly Labor </v>
      </c>
      <c r="H38" s="87">
        <f t="shared" si="1"/>
        <v>0</v>
      </c>
      <c r="I38" s="86" t="e">
        <f t="shared" si="4"/>
        <v>#DIV/0!</v>
      </c>
      <c r="L38" s="113"/>
      <c r="M38" s="119">
        <f t="shared" si="2"/>
        <v>0</v>
      </c>
      <c r="N38" s="111">
        <f t="shared" si="3"/>
        <v>0</v>
      </c>
    </row>
    <row r="39" spans="1:14" x14ac:dyDescent="0.3">
      <c r="A39" s="66" t="str">
        <f>'Year One P&amp;L'!Z42</f>
        <v>Payroll Taxes Goal (as a percentage of Sales)</v>
      </c>
      <c r="B39" s="79">
        <f>'Year One P&amp;L'!AM42</f>
        <v>0</v>
      </c>
      <c r="C39" s="79">
        <f>'Year Two P&amp;L'!AM42</f>
        <v>0</v>
      </c>
      <c r="D39" s="80">
        <f>'Year Three P&amp;L'!AM42</f>
        <v>0</v>
      </c>
      <c r="G39" s="83" t="str">
        <f t="shared" si="0"/>
        <v>Payroll Taxes Goal (as a percentage of Sales)</v>
      </c>
      <c r="H39" s="87">
        <f t="shared" si="1"/>
        <v>0</v>
      </c>
      <c r="I39" s="86" t="e">
        <f t="shared" si="4"/>
        <v>#DIV/0!</v>
      </c>
      <c r="K39" s="113" t="s">
        <v>129</v>
      </c>
      <c r="L39" s="113"/>
      <c r="M39" s="119">
        <f t="shared" si="2"/>
        <v>0</v>
      </c>
      <c r="N39" s="111">
        <f t="shared" si="3"/>
        <v>0</v>
      </c>
    </row>
    <row r="40" spans="1:14" x14ac:dyDescent="0.3">
      <c r="A40" s="157" t="str">
        <f>'Year One P&amp;L'!Z43</f>
        <v>Professional Services</v>
      </c>
      <c r="B40" s="79"/>
      <c r="C40" s="79"/>
      <c r="D40" s="80"/>
      <c r="G40" s="159" t="str">
        <f t="shared" si="0"/>
        <v>Professional Services</v>
      </c>
      <c r="H40" s="87"/>
      <c r="I40" s="86"/>
      <c r="K40" s="113" t="s">
        <v>129</v>
      </c>
      <c r="L40" s="113"/>
      <c r="M40" s="119">
        <f t="shared" ref="M40:M60" si="5">IF(K40="x",H40,0)</f>
        <v>0</v>
      </c>
      <c r="N40" s="111">
        <f t="shared" ref="N40:N60" si="6">IF(L40="x",I40,0)</f>
        <v>0</v>
      </c>
    </row>
    <row r="41" spans="1:14" x14ac:dyDescent="0.3">
      <c r="A41" s="66" t="str">
        <f>'Year One P&amp;L'!Z44</f>
        <v>Legal</v>
      </c>
      <c r="B41" s="79">
        <f>'Year One P&amp;L'!AM44</f>
        <v>0</v>
      </c>
      <c r="C41" s="79">
        <f>'Year Two P&amp;L'!AM44</f>
        <v>0</v>
      </c>
      <c r="D41" s="80">
        <f>'Year Three P&amp;L'!AM44</f>
        <v>0</v>
      </c>
      <c r="G41" s="83" t="str">
        <f t="shared" si="0"/>
        <v>Legal</v>
      </c>
      <c r="H41" s="87">
        <f t="shared" si="1"/>
        <v>0</v>
      </c>
      <c r="I41" s="86" t="e">
        <f t="shared" si="4"/>
        <v>#DIV/0!</v>
      </c>
      <c r="K41" s="113" t="s">
        <v>129</v>
      </c>
      <c r="L41" s="113"/>
      <c r="M41" s="119">
        <f t="shared" si="5"/>
        <v>0</v>
      </c>
      <c r="N41" s="111">
        <f t="shared" si="6"/>
        <v>0</v>
      </c>
    </row>
    <row r="42" spans="1:14" x14ac:dyDescent="0.3">
      <c r="A42" s="66" t="str">
        <f>'Year One P&amp;L'!Z45</f>
        <v>Accounting</v>
      </c>
      <c r="B42" s="79">
        <f>'Year One P&amp;L'!AM45</f>
        <v>0</v>
      </c>
      <c r="C42" s="79">
        <f>'Year Two P&amp;L'!AM45</f>
        <v>0</v>
      </c>
      <c r="D42" s="80">
        <f>'Year Three P&amp;L'!AM45</f>
        <v>0</v>
      </c>
      <c r="G42" s="83" t="str">
        <f t="shared" si="0"/>
        <v>Accounting</v>
      </c>
      <c r="H42" s="87">
        <f t="shared" si="1"/>
        <v>0</v>
      </c>
      <c r="I42" s="86" t="e">
        <f t="shared" si="4"/>
        <v>#DIV/0!</v>
      </c>
      <c r="K42" s="113" t="s">
        <v>129</v>
      </c>
      <c r="L42" s="113"/>
      <c r="M42" s="119">
        <f t="shared" si="5"/>
        <v>0</v>
      </c>
      <c r="N42" s="111">
        <f t="shared" si="6"/>
        <v>0</v>
      </c>
    </row>
    <row r="43" spans="1:14" x14ac:dyDescent="0.3">
      <c r="A43" s="66" t="str">
        <f>'Year One P&amp;L'!Z46</f>
        <v>Advisory/Consulting/Coaching</v>
      </c>
      <c r="B43" s="79">
        <f>'Year One P&amp;L'!AM46</f>
        <v>0</v>
      </c>
      <c r="C43" s="79">
        <f>'Year Two P&amp;L'!AM46</f>
        <v>0</v>
      </c>
      <c r="D43" s="80">
        <f>'Year Three P&amp;L'!AM46</f>
        <v>0</v>
      </c>
      <c r="G43" s="83" t="str">
        <f t="shared" si="0"/>
        <v>Advisory/Consulting/Coaching</v>
      </c>
      <c r="H43" s="87">
        <f t="shared" si="1"/>
        <v>0</v>
      </c>
      <c r="I43" s="86" t="e">
        <f t="shared" si="4"/>
        <v>#DIV/0!</v>
      </c>
      <c r="K43" s="113" t="s">
        <v>129</v>
      </c>
      <c r="L43" s="113"/>
      <c r="M43" s="119">
        <f t="shared" si="5"/>
        <v>0</v>
      </c>
      <c r="N43" s="111">
        <f t="shared" si="6"/>
        <v>0</v>
      </c>
    </row>
    <row r="44" spans="1:14" x14ac:dyDescent="0.3">
      <c r="A44" s="66" t="str">
        <f>'Year One P&amp;L'!Z47</f>
        <v>Other</v>
      </c>
      <c r="B44" s="79">
        <f>'Year One P&amp;L'!AM47</f>
        <v>0</v>
      </c>
      <c r="C44" s="79">
        <f>'Year Two P&amp;L'!AM47</f>
        <v>0</v>
      </c>
      <c r="D44" s="80">
        <f>'Year Three P&amp;L'!AM47</f>
        <v>0</v>
      </c>
      <c r="G44" s="83" t="str">
        <f t="shared" si="0"/>
        <v>Other</v>
      </c>
      <c r="H44" s="87">
        <f t="shared" si="1"/>
        <v>0</v>
      </c>
      <c r="I44" s="86" t="e">
        <f t="shared" si="4"/>
        <v>#DIV/0!</v>
      </c>
      <c r="K44" s="113" t="s">
        <v>129</v>
      </c>
      <c r="L44" s="113"/>
      <c r="M44" s="119">
        <f t="shared" si="5"/>
        <v>0</v>
      </c>
      <c r="N44" s="111">
        <f t="shared" si="6"/>
        <v>0</v>
      </c>
    </row>
    <row r="45" spans="1:14" x14ac:dyDescent="0.3">
      <c r="A45" s="66" t="str">
        <f>'Year One P&amp;L'!Z48</f>
        <v>Other</v>
      </c>
      <c r="B45" s="79">
        <f>'Year One P&amp;L'!AM48</f>
        <v>0</v>
      </c>
      <c r="C45" s="79">
        <f>'Year Two P&amp;L'!AM48</f>
        <v>0</v>
      </c>
      <c r="D45" s="80">
        <f>'Year Three P&amp;L'!AM48</f>
        <v>0</v>
      </c>
      <c r="G45" s="83" t="str">
        <f t="shared" si="0"/>
        <v>Other</v>
      </c>
      <c r="H45" s="87">
        <f t="shared" si="1"/>
        <v>0</v>
      </c>
      <c r="I45" s="86" t="e">
        <f t="shared" si="4"/>
        <v>#DIV/0!</v>
      </c>
      <c r="L45" s="113"/>
      <c r="M45" s="119">
        <f t="shared" si="5"/>
        <v>0</v>
      </c>
      <c r="N45" s="111">
        <f t="shared" si="6"/>
        <v>0</v>
      </c>
    </row>
    <row r="46" spans="1:14" x14ac:dyDescent="0.3">
      <c r="A46" s="157" t="str">
        <f>'Year One P&amp;L'!Z49</f>
        <v>Utilities</v>
      </c>
      <c r="B46" s="79"/>
      <c r="C46" s="79"/>
      <c r="D46" s="80"/>
      <c r="G46" s="159" t="str">
        <f t="shared" si="0"/>
        <v>Utilities</v>
      </c>
      <c r="H46" s="87"/>
      <c r="I46" s="86"/>
      <c r="K46" s="113" t="s">
        <v>129</v>
      </c>
      <c r="L46" s="113"/>
      <c r="M46" s="119">
        <f t="shared" si="5"/>
        <v>0</v>
      </c>
      <c r="N46" s="111">
        <f t="shared" si="6"/>
        <v>0</v>
      </c>
    </row>
    <row r="47" spans="1:14" x14ac:dyDescent="0.3">
      <c r="A47" s="66" t="str">
        <f>'Year One P&amp;L'!Z50</f>
        <v>Cell Phone</v>
      </c>
      <c r="B47" s="79">
        <f>'Year One P&amp;L'!AM50</f>
        <v>0</v>
      </c>
      <c r="C47" s="79">
        <f>'Year Two P&amp;L'!AM50</f>
        <v>0</v>
      </c>
      <c r="D47" s="80">
        <f>'Year Three P&amp;L'!AM50</f>
        <v>0</v>
      </c>
      <c r="G47" s="83" t="str">
        <f t="shared" si="0"/>
        <v>Cell Phone</v>
      </c>
      <c r="H47" s="87">
        <f t="shared" si="1"/>
        <v>0</v>
      </c>
      <c r="I47" s="86" t="e">
        <f t="shared" si="4"/>
        <v>#DIV/0!</v>
      </c>
      <c r="K47" s="113" t="s">
        <v>129</v>
      </c>
      <c r="L47" s="113"/>
      <c r="M47" s="119">
        <f t="shared" si="5"/>
        <v>0</v>
      </c>
      <c r="N47" s="111">
        <f t="shared" si="6"/>
        <v>0</v>
      </c>
    </row>
    <row r="48" spans="1:14" x14ac:dyDescent="0.3">
      <c r="A48" s="66" t="str">
        <f>'Year One P&amp;L'!Z51</f>
        <v>Water</v>
      </c>
      <c r="B48" s="79">
        <f>'Year One P&amp;L'!AM51</f>
        <v>0</v>
      </c>
      <c r="C48" s="79">
        <f>'Year Two P&amp;L'!AM51</f>
        <v>0</v>
      </c>
      <c r="D48" s="80">
        <f>'Year Three P&amp;L'!AM51</f>
        <v>0</v>
      </c>
      <c r="G48" s="83" t="str">
        <f t="shared" si="0"/>
        <v>Water</v>
      </c>
      <c r="H48" s="87">
        <f t="shared" si="1"/>
        <v>0</v>
      </c>
      <c r="I48" s="86" t="e">
        <f t="shared" si="4"/>
        <v>#DIV/0!</v>
      </c>
      <c r="K48" s="113" t="s">
        <v>129</v>
      </c>
      <c r="L48" s="113"/>
      <c r="M48" s="119">
        <f t="shared" si="5"/>
        <v>0</v>
      </c>
      <c r="N48" s="111">
        <f t="shared" si="6"/>
        <v>0</v>
      </c>
    </row>
    <row r="49" spans="1:14" x14ac:dyDescent="0.3">
      <c r="A49" s="66" t="str">
        <f>'Year One P&amp;L'!Z52</f>
        <v>Waste Disposal</v>
      </c>
      <c r="B49" s="79">
        <f>'Year One P&amp;L'!AM52</f>
        <v>0</v>
      </c>
      <c r="C49" s="79">
        <f>'Year Two P&amp;L'!AM52</f>
        <v>0</v>
      </c>
      <c r="D49" s="80">
        <f>'Year Three P&amp;L'!AM52</f>
        <v>0</v>
      </c>
      <c r="G49" s="83" t="str">
        <f t="shared" si="0"/>
        <v>Waste Disposal</v>
      </c>
      <c r="H49" s="87">
        <f t="shared" si="1"/>
        <v>0</v>
      </c>
      <c r="I49" s="86" t="e">
        <f t="shared" si="4"/>
        <v>#DIV/0!</v>
      </c>
      <c r="K49" s="113" t="s">
        <v>129</v>
      </c>
      <c r="L49" s="113"/>
      <c r="M49" s="119">
        <f t="shared" si="5"/>
        <v>0</v>
      </c>
      <c r="N49" s="111">
        <f t="shared" si="6"/>
        <v>0</v>
      </c>
    </row>
    <row r="50" spans="1:14" x14ac:dyDescent="0.3">
      <c r="A50" s="66" t="str">
        <f>'Year One P&amp;L'!Z53</f>
        <v>Electric</v>
      </c>
      <c r="B50" s="79">
        <f>'Year One P&amp;L'!AM53</f>
        <v>0</v>
      </c>
      <c r="C50" s="79">
        <f>'Year Two P&amp;L'!AM53</f>
        <v>0</v>
      </c>
      <c r="D50" s="80">
        <f>'Year Three P&amp;L'!AM53</f>
        <v>0</v>
      </c>
      <c r="G50" s="83" t="str">
        <f t="shared" si="0"/>
        <v>Electric</v>
      </c>
      <c r="H50" s="87">
        <f t="shared" si="1"/>
        <v>0</v>
      </c>
      <c r="I50" s="86" t="e">
        <f t="shared" si="4"/>
        <v>#DIV/0!</v>
      </c>
      <c r="K50" s="113" t="s">
        <v>129</v>
      </c>
      <c r="L50" s="113"/>
      <c r="M50" s="119">
        <f t="shared" si="5"/>
        <v>0</v>
      </c>
      <c r="N50" s="111">
        <f t="shared" si="6"/>
        <v>0</v>
      </c>
    </row>
    <row r="51" spans="1:14" x14ac:dyDescent="0.3">
      <c r="A51" s="66" t="str">
        <f>'Year One P&amp;L'!Z54</f>
        <v>Other</v>
      </c>
      <c r="B51" s="79">
        <f>'Year One P&amp;L'!AM54</f>
        <v>0</v>
      </c>
      <c r="C51" s="79">
        <f>'Year Two P&amp;L'!AM54</f>
        <v>0</v>
      </c>
      <c r="D51" s="80">
        <f>'Year Three P&amp;L'!AM54</f>
        <v>0</v>
      </c>
      <c r="G51" s="83" t="str">
        <f t="shared" si="0"/>
        <v>Other</v>
      </c>
      <c r="H51" s="87">
        <f t="shared" si="1"/>
        <v>0</v>
      </c>
      <c r="I51" s="86" t="e">
        <f t="shared" si="4"/>
        <v>#DIV/0!</v>
      </c>
      <c r="L51" s="113"/>
      <c r="M51" s="119">
        <f t="shared" si="5"/>
        <v>0</v>
      </c>
      <c r="N51" s="111">
        <f t="shared" si="6"/>
        <v>0</v>
      </c>
    </row>
    <row r="52" spans="1:14" x14ac:dyDescent="0.3">
      <c r="A52" s="66" t="str">
        <f>'Year One P&amp;L'!Z55</f>
        <v>Propane</v>
      </c>
      <c r="B52" s="79">
        <f>'Year One P&amp;L'!AM55</f>
        <v>0</v>
      </c>
      <c r="C52" s="79">
        <f>'Year Two P&amp;L'!AM55</f>
        <v>0</v>
      </c>
      <c r="D52" s="80">
        <f>'Year Three P&amp;L'!AM55</f>
        <v>0</v>
      </c>
      <c r="G52" s="83" t="str">
        <f t="shared" si="0"/>
        <v>Propane</v>
      </c>
      <c r="H52" s="87">
        <f t="shared" si="1"/>
        <v>0</v>
      </c>
      <c r="I52" s="86" t="e">
        <f t="shared" si="4"/>
        <v>#DIV/0!</v>
      </c>
      <c r="L52" s="113" t="s">
        <v>129</v>
      </c>
      <c r="M52" s="119">
        <f t="shared" si="5"/>
        <v>0</v>
      </c>
      <c r="N52" s="111" t="e">
        <f t="shared" si="6"/>
        <v>#DIV/0!</v>
      </c>
    </row>
    <row r="53" spans="1:14" x14ac:dyDescent="0.3">
      <c r="A53" s="66" t="str">
        <f>'Year One P&amp;L'!Z56</f>
        <v>Gasoline/Diesel</v>
      </c>
      <c r="B53" s="79">
        <f>'Year One P&amp;L'!AM56</f>
        <v>0</v>
      </c>
      <c r="C53" s="79">
        <f>'Year Two P&amp;L'!AM56</f>
        <v>0</v>
      </c>
      <c r="D53" s="80">
        <f>'Year Three P&amp;L'!AM56</f>
        <v>0</v>
      </c>
      <c r="G53" s="83" t="str">
        <f t="shared" si="0"/>
        <v>Gasoline/Diesel</v>
      </c>
      <c r="H53" s="87">
        <f t="shared" si="1"/>
        <v>0</v>
      </c>
      <c r="I53" s="86" t="e">
        <f t="shared" si="4"/>
        <v>#DIV/0!</v>
      </c>
      <c r="L53" s="113" t="s">
        <v>129</v>
      </c>
      <c r="M53" s="119">
        <f t="shared" si="5"/>
        <v>0</v>
      </c>
      <c r="N53" s="111" t="e">
        <f t="shared" si="6"/>
        <v>#DIV/0!</v>
      </c>
    </row>
    <row r="54" spans="1:14" x14ac:dyDescent="0.3">
      <c r="A54" s="157" t="str">
        <f>'Year One P&amp;L'!Z57</f>
        <v>Rents/Fees/Payments</v>
      </c>
      <c r="B54" s="79"/>
      <c r="C54" s="79"/>
      <c r="D54" s="80"/>
      <c r="G54" s="159" t="str">
        <f t="shared" si="0"/>
        <v>Rents/Fees/Payments</v>
      </c>
      <c r="H54" s="87"/>
      <c r="I54" s="86"/>
      <c r="L54" s="113" t="s">
        <v>129</v>
      </c>
      <c r="M54" s="119">
        <f t="shared" si="5"/>
        <v>0</v>
      </c>
      <c r="N54" s="111">
        <f t="shared" si="6"/>
        <v>0</v>
      </c>
    </row>
    <row r="55" spans="1:14" x14ac:dyDescent="0.3">
      <c r="A55" s="66" t="str">
        <f>'Year One P&amp;L'!Z58</f>
        <v>Site rental Fees</v>
      </c>
      <c r="B55" s="79">
        <f>'Year One P&amp;L'!AM58</f>
        <v>0</v>
      </c>
      <c r="C55" s="79">
        <f>'Year Two P&amp;L'!AM58</f>
        <v>0</v>
      </c>
      <c r="D55" s="80">
        <f>'Year Three P&amp;L'!AM58</f>
        <v>0</v>
      </c>
      <c r="G55" s="83" t="str">
        <f t="shared" si="0"/>
        <v>Site rental Fees</v>
      </c>
      <c r="H55" s="87">
        <f t="shared" si="1"/>
        <v>0</v>
      </c>
      <c r="I55" s="86" t="e">
        <f t="shared" si="4"/>
        <v>#DIV/0!</v>
      </c>
      <c r="L55" s="113"/>
      <c r="M55" s="119">
        <f t="shared" si="5"/>
        <v>0</v>
      </c>
      <c r="N55" s="111">
        <f t="shared" si="6"/>
        <v>0</v>
      </c>
    </row>
    <row r="56" spans="1:14" x14ac:dyDescent="0.3">
      <c r="A56" s="66" t="str">
        <f>'Year One P&amp;L'!Z59</f>
        <v>Event Fees</v>
      </c>
      <c r="B56" s="79">
        <f>'Year One P&amp;L'!AM59</f>
        <v>0</v>
      </c>
      <c r="C56" s="79">
        <f>'Year Two P&amp;L'!AM59</f>
        <v>0</v>
      </c>
      <c r="D56" s="80">
        <f>'Year Three P&amp;L'!AM59</f>
        <v>0</v>
      </c>
      <c r="G56" s="83" t="str">
        <f t="shared" si="0"/>
        <v>Event Fees</v>
      </c>
      <c r="H56" s="87">
        <f t="shared" si="1"/>
        <v>0</v>
      </c>
      <c r="I56" s="86" t="e">
        <f t="shared" si="4"/>
        <v>#DIV/0!</v>
      </c>
      <c r="L56" s="113" t="s">
        <v>129</v>
      </c>
      <c r="M56" s="119">
        <f t="shared" si="5"/>
        <v>0</v>
      </c>
      <c r="N56" s="111" t="e">
        <f t="shared" si="6"/>
        <v>#DIV/0!</v>
      </c>
    </row>
    <row r="57" spans="1:14" x14ac:dyDescent="0.3">
      <c r="A57" s="66" t="str">
        <f>'Year One P&amp;L'!Z60</f>
        <v>Commissary</v>
      </c>
      <c r="B57" s="79">
        <f>'Year One P&amp;L'!AM60</f>
        <v>0</v>
      </c>
      <c r="C57" s="79">
        <f>'Year Two P&amp;L'!AM60</f>
        <v>0</v>
      </c>
      <c r="D57" s="80">
        <f>'Year Three P&amp;L'!AM60</f>
        <v>0</v>
      </c>
      <c r="G57" s="83" t="str">
        <f t="shared" si="0"/>
        <v>Commissary</v>
      </c>
      <c r="H57" s="87">
        <f t="shared" si="1"/>
        <v>0</v>
      </c>
      <c r="I57" s="86" t="e">
        <f t="shared" si="4"/>
        <v>#DIV/0!</v>
      </c>
      <c r="L57" s="113" t="s">
        <v>129</v>
      </c>
      <c r="M57" s="119">
        <f t="shared" si="5"/>
        <v>0</v>
      </c>
      <c r="N57" s="111" t="e">
        <f t="shared" si="6"/>
        <v>#DIV/0!</v>
      </c>
    </row>
    <row r="58" spans="1:14" x14ac:dyDescent="0.3">
      <c r="A58" s="66" t="str">
        <f>'Year One P&amp;L'!Z61</f>
        <v>Storage</v>
      </c>
      <c r="B58" s="79">
        <f>'Year One P&amp;L'!AM61</f>
        <v>0</v>
      </c>
      <c r="C58" s="79">
        <f>'Year Two P&amp;L'!AM61</f>
        <v>0</v>
      </c>
      <c r="D58" s="80">
        <f>'Year Three P&amp;L'!AM61</f>
        <v>0</v>
      </c>
      <c r="G58" s="83" t="str">
        <f t="shared" si="0"/>
        <v>Storage</v>
      </c>
      <c r="H58" s="87">
        <f t="shared" si="1"/>
        <v>0</v>
      </c>
      <c r="I58" s="86" t="e">
        <f t="shared" si="4"/>
        <v>#DIV/0!</v>
      </c>
      <c r="L58" s="113" t="s">
        <v>129</v>
      </c>
      <c r="M58" s="119">
        <f t="shared" si="5"/>
        <v>0</v>
      </c>
      <c r="N58" s="111" t="e">
        <f t="shared" si="6"/>
        <v>#DIV/0!</v>
      </c>
    </row>
    <row r="59" spans="1:14" x14ac:dyDescent="0.3">
      <c r="A59" s="66" t="str">
        <f>'Year One P&amp;L'!Z62</f>
        <v>Loan payment</v>
      </c>
      <c r="B59" s="79">
        <f>'Year One P&amp;L'!AM62</f>
        <v>0</v>
      </c>
      <c r="C59" s="79">
        <f>'Year Two P&amp;L'!AM62</f>
        <v>0</v>
      </c>
      <c r="D59" s="80">
        <f>'Year Three P&amp;L'!AM62</f>
        <v>0</v>
      </c>
      <c r="G59" s="83" t="str">
        <f t="shared" si="0"/>
        <v>Loan payment</v>
      </c>
      <c r="H59" s="87">
        <f t="shared" si="1"/>
        <v>0</v>
      </c>
      <c r="I59" s="86" t="e">
        <f t="shared" si="4"/>
        <v>#DIV/0!</v>
      </c>
      <c r="K59" s="113" t="s">
        <v>129</v>
      </c>
      <c r="L59" s="113"/>
      <c r="M59" s="119">
        <f t="shared" si="5"/>
        <v>0</v>
      </c>
      <c r="N59" s="111">
        <f t="shared" si="6"/>
        <v>0</v>
      </c>
    </row>
    <row r="60" spans="1:14" x14ac:dyDescent="0.3">
      <c r="A60" s="66" t="str">
        <f>'Year One P&amp;L'!Z63</f>
        <v>Banking fees</v>
      </c>
      <c r="B60" s="79">
        <f>'Year One P&amp;L'!AM63</f>
        <v>0</v>
      </c>
      <c r="C60" s="79">
        <f>'Year Two P&amp;L'!AM63</f>
        <v>0</v>
      </c>
      <c r="D60" s="80">
        <f>'Year Three P&amp;L'!AM63</f>
        <v>0</v>
      </c>
      <c r="G60" s="83" t="str">
        <f t="shared" si="0"/>
        <v>Banking fees</v>
      </c>
      <c r="H60" s="87">
        <f t="shared" si="1"/>
        <v>0</v>
      </c>
      <c r="I60" s="86" t="e">
        <f t="shared" si="4"/>
        <v>#DIV/0!</v>
      </c>
      <c r="L60" s="113"/>
      <c r="M60" s="119">
        <f t="shared" si="5"/>
        <v>0</v>
      </c>
      <c r="N60" s="111">
        <f t="shared" si="6"/>
        <v>0</v>
      </c>
    </row>
    <row r="61" spans="1:14" x14ac:dyDescent="0.3">
      <c r="A61" s="66" t="str">
        <f>'Year One P&amp;L'!Z64</f>
        <v>Subscriptions(POS, loyalty, CC process)</v>
      </c>
      <c r="B61" s="79">
        <f>'Year One P&amp;L'!AM64</f>
        <v>0</v>
      </c>
      <c r="C61" s="79">
        <f>'Year Two P&amp;L'!AM64</f>
        <v>0</v>
      </c>
      <c r="D61" s="80">
        <f>'Year Three P&amp;L'!AM64</f>
        <v>0</v>
      </c>
      <c r="G61" s="83" t="str">
        <f t="shared" si="0"/>
        <v>Subscriptions(POS, loyalty, CC process)</v>
      </c>
      <c r="H61" s="87">
        <f t="shared" si="1"/>
        <v>0</v>
      </c>
      <c r="I61" s="86" t="e">
        <f t="shared" si="4"/>
        <v>#DIV/0!</v>
      </c>
      <c r="L61" s="113"/>
      <c r="M61" s="119">
        <f>SUM(M8:M60)</f>
        <v>0</v>
      </c>
      <c r="N61" s="111" t="e">
        <f>SUM(N8:N60)</f>
        <v>#REF!</v>
      </c>
    </row>
    <row r="62" spans="1:14" x14ac:dyDescent="0.3">
      <c r="A62" s="66" t="str">
        <f>'Year One P&amp;L'!Z65</f>
        <v>Equipment Lease</v>
      </c>
      <c r="B62" s="79">
        <f>'Year One P&amp;L'!AM65</f>
        <v>0</v>
      </c>
      <c r="C62" s="79">
        <f>'Year Two P&amp;L'!AM65</f>
        <v>0</v>
      </c>
      <c r="D62" s="80">
        <f>'Year Three P&amp;L'!AM65</f>
        <v>0</v>
      </c>
      <c r="G62" s="83" t="str">
        <f t="shared" si="0"/>
        <v>Equipment Lease</v>
      </c>
      <c r="H62" s="87">
        <f t="shared" si="1"/>
        <v>0</v>
      </c>
      <c r="I62" s="86" t="e">
        <f t="shared" si="4"/>
        <v>#DIV/0!</v>
      </c>
      <c r="L62" s="113"/>
      <c r="M62" s="119"/>
      <c r="N62" s="111"/>
    </row>
    <row r="63" spans="1:14" x14ac:dyDescent="0.3">
      <c r="A63" s="66" t="str">
        <f>'Year One P&amp;L'!Z66</f>
        <v>Other payments</v>
      </c>
      <c r="B63" s="79">
        <f>'Year One P&amp;L'!AM66</f>
        <v>0</v>
      </c>
      <c r="C63" s="79">
        <f>'Year Two P&amp;L'!AM66</f>
        <v>0</v>
      </c>
      <c r="D63" s="80">
        <f>'Year Three P&amp;L'!AM66</f>
        <v>0</v>
      </c>
      <c r="G63" s="83" t="str">
        <f t="shared" si="0"/>
        <v>Other payments</v>
      </c>
      <c r="H63" s="87">
        <f t="shared" si="1"/>
        <v>0</v>
      </c>
      <c r="I63" s="86" t="e">
        <f t="shared" si="4"/>
        <v>#DIV/0!</v>
      </c>
      <c r="L63" s="113"/>
      <c r="M63" s="119"/>
      <c r="N63" s="111"/>
    </row>
    <row r="64" spans="1:14" s="22" customFormat="1" x14ac:dyDescent="0.3">
      <c r="A64" s="66" t="str">
        <f>'Year One P&amp;L'!Z67</f>
        <v>Other payments</v>
      </c>
      <c r="B64" s="79">
        <f>'Year One P&amp;L'!AM67</f>
        <v>0</v>
      </c>
      <c r="C64" s="79">
        <f>'Year Two P&amp;L'!AM67</f>
        <v>0</v>
      </c>
      <c r="D64" s="80">
        <f>'Year Three P&amp;L'!AM67</f>
        <v>0</v>
      </c>
      <c r="G64" s="83" t="str">
        <f t="shared" si="0"/>
        <v>Other payments</v>
      </c>
      <c r="H64" s="87">
        <f t="shared" si="1"/>
        <v>0</v>
      </c>
      <c r="I64" s="86" t="e">
        <f t="shared" si="4"/>
        <v>#DIV/0!</v>
      </c>
      <c r="J64" s="113"/>
      <c r="K64" s="113"/>
      <c r="L64" s="113"/>
      <c r="M64" s="119"/>
      <c r="N64" s="111"/>
    </row>
    <row r="65" spans="1:14" s="22" customFormat="1" x14ac:dyDescent="0.3">
      <c r="A65" s="66" t="str">
        <f>'Year One P&amp;L'!Z68</f>
        <v>Other payments</v>
      </c>
      <c r="B65" s="79">
        <f>'Year One P&amp;L'!AM68</f>
        <v>0</v>
      </c>
      <c r="C65" s="79">
        <f>'Year Two P&amp;L'!AM68</f>
        <v>0</v>
      </c>
      <c r="D65" s="80">
        <f>'Year Three P&amp;L'!AM68</f>
        <v>0</v>
      </c>
      <c r="G65" s="83" t="str">
        <f t="shared" si="0"/>
        <v>Other payments</v>
      </c>
      <c r="H65" s="87">
        <f t="shared" si="1"/>
        <v>0</v>
      </c>
      <c r="I65" s="86" t="e">
        <f t="shared" si="4"/>
        <v>#DIV/0!</v>
      </c>
      <c r="J65" s="113"/>
      <c r="K65" s="113"/>
      <c r="L65" s="113"/>
      <c r="M65" s="119"/>
      <c r="N65" s="111"/>
    </row>
    <row r="66" spans="1:14" s="22" customFormat="1" x14ac:dyDescent="0.3">
      <c r="A66" s="157" t="str">
        <f>'Year One P&amp;L'!Z69</f>
        <v>Repair and Maintenance</v>
      </c>
      <c r="B66" s="79"/>
      <c r="C66" s="79"/>
      <c r="D66" s="80"/>
      <c r="G66" s="159" t="str">
        <f t="shared" si="0"/>
        <v>Repair and Maintenance</v>
      </c>
      <c r="H66" s="87"/>
      <c r="I66" s="86"/>
      <c r="J66" s="113"/>
      <c r="K66" s="113"/>
      <c r="L66" s="113"/>
      <c r="M66" s="119"/>
      <c r="N66" s="111"/>
    </row>
    <row r="67" spans="1:14" s="22" customFormat="1" x14ac:dyDescent="0.3">
      <c r="A67" s="66" t="str">
        <f>'Year One P&amp;L'!Z70</f>
        <v>Tow Vehicle Maintence</v>
      </c>
      <c r="B67" s="79">
        <f>'Year One P&amp;L'!AM70</f>
        <v>0</v>
      </c>
      <c r="C67" s="79">
        <f>'Year Two P&amp;L'!AM70</f>
        <v>0</v>
      </c>
      <c r="D67" s="80">
        <f>'Year Three P&amp;L'!AM70</f>
        <v>0</v>
      </c>
      <c r="G67" s="83" t="str">
        <f t="shared" si="0"/>
        <v>Tow Vehicle Maintence</v>
      </c>
      <c r="H67" s="87">
        <f t="shared" si="1"/>
        <v>0</v>
      </c>
      <c r="I67" s="86" t="e">
        <f t="shared" si="4"/>
        <v>#DIV/0!</v>
      </c>
      <c r="J67" s="113"/>
      <c r="K67" s="113"/>
      <c r="L67" s="113"/>
      <c r="M67" s="119" t="e">
        <f>M61+M4</f>
        <v>#REF!</v>
      </c>
      <c r="N67" s="111"/>
    </row>
    <row r="68" spans="1:14" s="22" customFormat="1" x14ac:dyDescent="0.3">
      <c r="A68" s="66" t="str">
        <f>'Year One P&amp;L'!Z71</f>
        <v>Trailer Maintenance</v>
      </c>
      <c r="B68" s="79">
        <f>'Year One P&amp;L'!AM71</f>
        <v>0</v>
      </c>
      <c r="C68" s="79">
        <f>'Year Two P&amp;L'!AM71</f>
        <v>0</v>
      </c>
      <c r="D68" s="80">
        <f>'Year Three P&amp;L'!AM71</f>
        <v>0</v>
      </c>
      <c r="G68" s="83" t="str">
        <f t="shared" si="0"/>
        <v>Trailer Maintenance</v>
      </c>
      <c r="H68" s="87">
        <f t="shared" si="1"/>
        <v>0</v>
      </c>
      <c r="I68" s="86" t="e">
        <f t="shared" si="4"/>
        <v>#DIV/0!</v>
      </c>
      <c r="J68" s="113"/>
      <c r="K68" s="113"/>
      <c r="L68" s="119"/>
      <c r="M68" s="111"/>
    </row>
    <row r="69" spans="1:14" s="22" customFormat="1" x14ac:dyDescent="0.3">
      <c r="A69" s="66" t="str">
        <f>'Year One P&amp;L'!Z72</f>
        <v>Equipment Repair &amp; Maintenance</v>
      </c>
      <c r="B69" s="79">
        <f>'Year One P&amp;L'!AM72</f>
        <v>0</v>
      </c>
      <c r="C69" s="79">
        <f>'Year Two P&amp;L'!AM72</f>
        <v>0</v>
      </c>
      <c r="D69" s="80">
        <f>'Year Three P&amp;L'!AM72</f>
        <v>0</v>
      </c>
      <c r="G69" s="83" t="str">
        <f t="shared" ref="G69:G76" si="7">A69</f>
        <v>Equipment Repair &amp; Maintenance</v>
      </c>
      <c r="H69" s="87">
        <f t="shared" ref="H69:H75" si="8">B69</f>
        <v>0</v>
      </c>
      <c r="I69" s="86" t="e">
        <f t="shared" si="4"/>
        <v>#DIV/0!</v>
      </c>
      <c r="J69" s="113"/>
      <c r="K69" s="113"/>
      <c r="L69" s="119"/>
      <c r="M69" s="111"/>
    </row>
    <row r="70" spans="1:14" s="22" customFormat="1" x14ac:dyDescent="0.3">
      <c r="A70" s="157" t="str">
        <f>'Year One P&amp;L'!Z73</f>
        <v>Other Operational Cost</v>
      </c>
      <c r="B70" s="79"/>
      <c r="C70" s="79"/>
      <c r="D70" s="80"/>
      <c r="G70" s="159" t="str">
        <f t="shared" si="7"/>
        <v>Other Operational Cost</v>
      </c>
      <c r="H70" s="87"/>
      <c r="I70" s="86"/>
      <c r="J70" s="113"/>
      <c r="K70" s="113"/>
      <c r="L70" s="119"/>
      <c r="M70" s="111"/>
    </row>
    <row r="71" spans="1:14" s="22" customFormat="1" x14ac:dyDescent="0.3">
      <c r="A71" s="66" t="str">
        <f>'Year One P&amp;L'!Z74</f>
        <v>Cleaning Supplies</v>
      </c>
      <c r="B71" s="79">
        <f>'Year One P&amp;L'!AM74</f>
        <v>0</v>
      </c>
      <c r="C71" s="79">
        <f>'Year Two P&amp;L'!AM74</f>
        <v>0</v>
      </c>
      <c r="D71" s="80">
        <f>'Year Three P&amp;L'!AM74</f>
        <v>0</v>
      </c>
      <c r="G71" s="83" t="str">
        <f t="shared" si="7"/>
        <v>Cleaning Supplies</v>
      </c>
      <c r="H71" s="87">
        <f t="shared" si="8"/>
        <v>0</v>
      </c>
      <c r="I71" s="86" t="e">
        <f t="shared" si="4"/>
        <v>#DIV/0!</v>
      </c>
      <c r="J71" s="113"/>
      <c r="K71" s="113"/>
      <c r="L71" s="119"/>
      <c r="M71" s="111"/>
    </row>
    <row r="72" spans="1:14" s="22" customFormat="1" x14ac:dyDescent="0.3">
      <c r="A72" s="66" t="str">
        <f>'Year One P&amp;L'!Z75</f>
        <v>Office Supplies</v>
      </c>
      <c r="B72" s="79">
        <f>'Year One P&amp;L'!AM75</f>
        <v>0</v>
      </c>
      <c r="C72" s="79">
        <f>'Year Two P&amp;L'!AM75</f>
        <v>0</v>
      </c>
      <c r="D72" s="80">
        <f>'Year Three P&amp;L'!AM75</f>
        <v>0</v>
      </c>
      <c r="G72" s="83" t="str">
        <f t="shared" si="7"/>
        <v>Office Supplies</v>
      </c>
      <c r="H72" s="87">
        <f t="shared" si="8"/>
        <v>0</v>
      </c>
      <c r="I72" s="86" t="e">
        <f t="shared" si="4"/>
        <v>#DIV/0!</v>
      </c>
      <c r="J72" s="113"/>
      <c r="K72" s="113"/>
      <c r="L72" s="119"/>
      <c r="M72" s="111"/>
    </row>
    <row r="73" spans="1:14" s="22" customFormat="1" x14ac:dyDescent="0.3">
      <c r="A73" s="66" t="str">
        <f>'Year One P&amp;L'!Z76</f>
        <v>Other Variable budget</v>
      </c>
      <c r="B73" s="79">
        <f>'Year One P&amp;L'!AM76</f>
        <v>0</v>
      </c>
      <c r="C73" s="79">
        <f>'Year Two P&amp;L'!AM76</f>
        <v>0</v>
      </c>
      <c r="D73" s="80">
        <f>'Year Three P&amp;L'!AM76</f>
        <v>0</v>
      </c>
      <c r="G73" s="83" t="str">
        <f t="shared" si="7"/>
        <v>Other Variable budget</v>
      </c>
      <c r="H73" s="87">
        <f t="shared" si="8"/>
        <v>0</v>
      </c>
      <c r="I73" s="86" t="e">
        <f t="shared" si="4"/>
        <v>#DIV/0!</v>
      </c>
      <c r="J73" s="113"/>
      <c r="K73" s="113"/>
      <c r="L73" s="119"/>
      <c r="M73" s="111"/>
    </row>
    <row r="74" spans="1:14" s="22" customFormat="1" x14ac:dyDescent="0.3">
      <c r="A74" s="66" t="str">
        <f>'Year One P&amp;L'!Z77</f>
        <v>Other Variable budget</v>
      </c>
      <c r="B74" s="79">
        <f>'Year One P&amp;L'!AM77</f>
        <v>0</v>
      </c>
      <c r="C74" s="79">
        <f>'Year Two P&amp;L'!AM77</f>
        <v>0</v>
      </c>
      <c r="D74" s="80">
        <f>'Year Three P&amp;L'!AM77</f>
        <v>0</v>
      </c>
      <c r="G74" s="83" t="str">
        <f t="shared" si="7"/>
        <v>Other Variable budget</v>
      </c>
      <c r="H74" s="87">
        <f t="shared" si="8"/>
        <v>0</v>
      </c>
      <c r="I74" s="86" t="e">
        <f t="shared" si="4"/>
        <v>#DIV/0!</v>
      </c>
      <c r="J74" s="113"/>
      <c r="K74" s="113"/>
      <c r="L74" s="119"/>
      <c r="M74" s="111"/>
    </row>
    <row r="75" spans="1:14" s="22" customFormat="1" x14ac:dyDescent="0.3">
      <c r="A75" s="66" t="str">
        <f>'Year One P&amp;L'!Z78</f>
        <v>Other Variable budget</v>
      </c>
      <c r="B75" s="79">
        <f>'Year One P&amp;L'!AM78</f>
        <v>0</v>
      </c>
      <c r="C75" s="79">
        <f>'Year Two P&amp;L'!AM78</f>
        <v>0</v>
      </c>
      <c r="D75" s="80">
        <f>'Year Three P&amp;L'!AM78</f>
        <v>0</v>
      </c>
      <c r="G75" s="83" t="str">
        <f t="shared" si="7"/>
        <v>Other Variable budget</v>
      </c>
      <c r="H75" s="87">
        <f t="shared" si="8"/>
        <v>0</v>
      </c>
      <c r="I75" s="86" t="e">
        <f t="shared" si="4"/>
        <v>#DIV/0!</v>
      </c>
      <c r="J75" s="113"/>
      <c r="K75" s="113"/>
      <c r="L75" s="119"/>
      <c r="M75" s="111"/>
    </row>
    <row r="76" spans="1:14" s="22" customFormat="1" x14ac:dyDescent="0.3">
      <c r="A76" s="157" t="str">
        <f>'Year One P&amp;L'!Z79</f>
        <v>Marketing</v>
      </c>
      <c r="B76" s="79">
        <f>'Year One P&amp;L'!AM79</f>
        <v>0</v>
      </c>
      <c r="C76" s="79">
        <f>'Year Two P&amp;L'!AM79</f>
        <v>0</v>
      </c>
      <c r="D76" s="80">
        <f>'Year Three P&amp;L'!AM79</f>
        <v>0</v>
      </c>
      <c r="G76" s="209" t="str">
        <f t="shared" si="7"/>
        <v>Marketing</v>
      </c>
      <c r="H76" s="87"/>
      <c r="I76" s="210"/>
      <c r="J76" s="113"/>
      <c r="K76" s="113"/>
      <c r="L76" s="119"/>
      <c r="M76" s="111"/>
    </row>
    <row r="77" spans="1:14" s="22" customFormat="1" x14ac:dyDescent="0.3">
      <c r="A77" s="66" t="str">
        <f>'Year One P&amp;L'!Z80</f>
        <v>Marketing</v>
      </c>
      <c r="B77" s="79">
        <f>'Year One P&amp;L'!AM80</f>
        <v>0</v>
      </c>
      <c r="C77" s="79">
        <f>'Year Two P&amp;L'!AM80</f>
        <v>0</v>
      </c>
      <c r="D77" s="80">
        <f>'Year Three P&amp;L'!AM80</f>
        <v>0</v>
      </c>
      <c r="G77" s="142" t="str">
        <f t="shared" ref="G77:G81" si="9">A77</f>
        <v>Marketing</v>
      </c>
      <c r="H77" s="87">
        <f t="shared" ref="H77:H81" si="10">B77</f>
        <v>0</v>
      </c>
      <c r="I77" s="210" t="e">
        <f t="shared" ref="I77:I81" si="11">H77/H$6</f>
        <v>#DIV/0!</v>
      </c>
      <c r="J77" s="113"/>
      <c r="K77" s="113"/>
      <c r="L77" s="119"/>
      <c r="M77" s="111"/>
    </row>
    <row r="78" spans="1:14" s="22" customFormat="1" ht="3.6" customHeight="1" x14ac:dyDescent="0.3">
      <c r="G78" s="211"/>
      <c r="H78" s="212"/>
      <c r="I78" s="213"/>
      <c r="J78" s="113"/>
      <c r="K78" s="113"/>
      <c r="L78" s="119"/>
      <c r="M78" s="111"/>
    </row>
    <row r="79" spans="1:14" s="22" customFormat="1" x14ac:dyDescent="0.3">
      <c r="A79" s="66" t="str">
        <f>'Year One P&amp;L'!Z81</f>
        <v>Operating Expenses</v>
      </c>
      <c r="B79" s="79">
        <f>'Year One P&amp;L'!AM81</f>
        <v>0</v>
      </c>
      <c r="C79" s="79">
        <f>'Year Two P&amp;L'!AM81</f>
        <v>0</v>
      </c>
      <c r="D79" s="80">
        <f>'Year Three P&amp;L'!AM81</f>
        <v>0</v>
      </c>
      <c r="G79" s="214" t="str">
        <f t="shared" si="9"/>
        <v>Operating Expenses</v>
      </c>
      <c r="H79" s="87">
        <f t="shared" si="10"/>
        <v>0</v>
      </c>
      <c r="I79" s="210" t="e">
        <f t="shared" si="11"/>
        <v>#DIV/0!</v>
      </c>
      <c r="J79" s="113"/>
      <c r="K79" s="113"/>
      <c r="L79" s="119"/>
      <c r="M79" s="111"/>
    </row>
    <row r="80" spans="1:14" s="22" customFormat="1" ht="4.2" customHeight="1" x14ac:dyDescent="0.3">
      <c r="G80" s="215">
        <f t="shared" si="9"/>
        <v>0</v>
      </c>
      <c r="H80" s="212">
        <f t="shared" si="10"/>
        <v>0</v>
      </c>
      <c r="I80" s="216" t="e">
        <f t="shared" si="11"/>
        <v>#DIV/0!</v>
      </c>
      <c r="J80" s="113"/>
      <c r="K80" s="113"/>
      <c r="L80" s="119"/>
      <c r="M80" s="111"/>
    </row>
    <row r="81" spans="1:13" s="22" customFormat="1" x14ac:dyDescent="0.3">
      <c r="A81" s="66" t="str">
        <f>'Year One P&amp;L'!Z83</f>
        <v>Total Operating Income(loss)</v>
      </c>
      <c r="B81" s="79" t="e">
        <f>'Year One P&amp;L'!AM83</f>
        <v>#REF!</v>
      </c>
      <c r="C81" s="79" t="e">
        <f>'Year Two P&amp;L'!AM83</f>
        <v>#REF!</v>
      </c>
      <c r="D81" s="80" t="e">
        <f>'Year Three P&amp;L'!AM83</f>
        <v>#REF!</v>
      </c>
      <c r="G81" s="214" t="str">
        <f t="shared" si="9"/>
        <v>Total Operating Income(loss)</v>
      </c>
      <c r="H81" s="87" t="e">
        <f t="shared" si="10"/>
        <v>#REF!</v>
      </c>
      <c r="I81" s="210" t="e">
        <f t="shared" si="11"/>
        <v>#REF!</v>
      </c>
      <c r="J81" s="113"/>
      <c r="K81" s="113"/>
      <c r="L81" s="119"/>
      <c r="M81" s="111"/>
    </row>
    <row r="82" spans="1:13" s="22" customFormat="1" ht="15" thickBot="1" x14ac:dyDescent="0.35">
      <c r="A82" s="151"/>
      <c r="B82" s="130"/>
      <c r="C82" s="130"/>
      <c r="D82" s="205"/>
      <c r="G82" s="206"/>
      <c r="H82" s="207"/>
      <c r="I82" s="208"/>
      <c r="J82" s="113"/>
      <c r="K82" s="113"/>
      <c r="L82" s="119"/>
      <c r="M82" s="111"/>
    </row>
    <row r="83" spans="1:13" s="22" customFormat="1" ht="15.6" thickTop="1" thickBot="1" x14ac:dyDescent="0.35">
      <c r="A83" s="151"/>
      <c r="B83" s="130"/>
      <c r="C83" s="130"/>
      <c r="D83" s="205"/>
      <c r="G83" s="206"/>
      <c r="H83" s="207"/>
      <c r="I83" s="208"/>
      <c r="J83" s="113"/>
      <c r="K83" s="113"/>
      <c r="L83" s="119"/>
      <c r="M83" s="111"/>
    </row>
    <row r="84" spans="1:13" s="22" customFormat="1" ht="15" thickTop="1" x14ac:dyDescent="0.3">
      <c r="A84" s="151"/>
      <c r="H84" s="119"/>
      <c r="I84" s="111"/>
      <c r="J84" s="113"/>
      <c r="K84" s="113"/>
      <c r="L84" s="119"/>
      <c r="M84" s="111"/>
    </row>
    <row r="85" spans="1:13" s="22" customFormat="1" x14ac:dyDescent="0.3">
      <c r="A85" s="151"/>
      <c r="H85" s="119"/>
      <c r="I85" s="111"/>
      <c r="J85" s="113"/>
      <c r="K85" s="113"/>
      <c r="L85" s="119"/>
      <c r="M85" s="111"/>
    </row>
    <row r="86" spans="1:13" s="22" customFormat="1" x14ac:dyDescent="0.3">
      <c r="A86" s="151"/>
      <c r="H86" s="119"/>
      <c r="I86" s="111"/>
      <c r="J86" s="113"/>
      <c r="K86" s="113"/>
      <c r="L86" s="119"/>
      <c r="M86" s="111"/>
    </row>
    <row r="87" spans="1:13" s="22" customFormat="1" x14ac:dyDescent="0.3">
      <c r="A87" s="151"/>
      <c r="H87" s="119"/>
      <c r="I87" s="111"/>
      <c r="J87" s="113"/>
      <c r="K87" s="113"/>
      <c r="L87" s="119"/>
      <c r="M87" s="111"/>
    </row>
    <row r="88" spans="1:13" s="22" customFormat="1" x14ac:dyDescent="0.3">
      <c r="A88" s="151"/>
      <c r="H88" s="119"/>
      <c r="I88" s="111"/>
      <c r="J88" s="113"/>
      <c r="K88" s="113"/>
      <c r="L88" s="119"/>
      <c r="M88" s="111"/>
    </row>
    <row r="89" spans="1:13" s="22" customFormat="1" x14ac:dyDescent="0.3">
      <c r="A89" s="151"/>
      <c r="H89" s="119"/>
      <c r="I89" s="111"/>
      <c r="J89" s="113"/>
      <c r="K89" s="113"/>
      <c r="L89" s="119"/>
      <c r="M89" s="111"/>
    </row>
    <row r="90" spans="1:13" s="22" customFormat="1" x14ac:dyDescent="0.3">
      <c r="A90" s="151"/>
      <c r="H90" s="119"/>
      <c r="I90" s="111"/>
      <c r="J90" s="113"/>
      <c r="K90" s="113"/>
      <c r="L90" s="119"/>
      <c r="M90" s="111"/>
    </row>
    <row r="91" spans="1:13" s="22" customFormat="1" x14ac:dyDescent="0.3">
      <c r="A91" s="151"/>
      <c r="H91" s="119"/>
      <c r="I91" s="111"/>
      <c r="J91" s="113"/>
      <c r="K91" s="113"/>
      <c r="L91" s="119"/>
      <c r="M91" s="111"/>
    </row>
    <row r="92" spans="1:13" s="22" customFormat="1" x14ac:dyDescent="0.3">
      <c r="A92" s="151"/>
      <c r="H92" s="119"/>
      <c r="I92" s="111"/>
      <c r="J92" s="113"/>
      <c r="K92" s="113"/>
      <c r="L92" s="119"/>
      <c r="M92" s="111"/>
    </row>
    <row r="93" spans="1:13" s="22" customFormat="1" x14ac:dyDescent="0.3">
      <c r="A93" s="151"/>
      <c r="H93" s="119"/>
      <c r="I93" s="111"/>
      <c r="J93" s="113"/>
      <c r="K93" s="113"/>
      <c r="L93" s="119"/>
      <c r="M93" s="111"/>
    </row>
    <row r="94" spans="1:13" s="22" customFormat="1" x14ac:dyDescent="0.3">
      <c r="A94" s="151"/>
      <c r="H94" s="119"/>
      <c r="I94" s="111"/>
      <c r="J94" s="113"/>
      <c r="K94" s="113"/>
      <c r="L94" s="119"/>
      <c r="M94" s="111"/>
    </row>
    <row r="95" spans="1:13" s="22" customFormat="1" x14ac:dyDescent="0.3">
      <c r="A95" s="151"/>
      <c r="H95" s="119"/>
      <c r="I95" s="111"/>
      <c r="J95" s="113"/>
      <c r="K95" s="113"/>
      <c r="L95" s="119"/>
      <c r="M95" s="111"/>
    </row>
    <row r="96" spans="1:13" s="22" customFormat="1" x14ac:dyDescent="0.3">
      <c r="A96" s="151"/>
      <c r="H96" s="119"/>
      <c r="I96" s="111"/>
      <c r="J96" s="113"/>
      <c r="K96" s="113"/>
      <c r="L96" s="119"/>
      <c r="M96" s="111"/>
    </row>
    <row r="97" spans="8:13" s="22" customFormat="1" x14ac:dyDescent="0.3">
      <c r="H97" s="119"/>
      <c r="I97" s="111"/>
      <c r="J97" s="113"/>
      <c r="K97" s="113"/>
      <c r="L97" s="119"/>
      <c r="M97" s="111"/>
    </row>
    <row r="98" spans="8:13" s="22" customFormat="1" x14ac:dyDescent="0.3">
      <c r="H98" s="119"/>
      <c r="I98" s="111"/>
      <c r="J98" s="113"/>
      <c r="K98" s="113"/>
      <c r="L98" s="119"/>
      <c r="M98" s="111"/>
    </row>
    <row r="99" spans="8:13" s="22" customFormat="1" x14ac:dyDescent="0.3">
      <c r="H99" s="119"/>
      <c r="I99" s="111"/>
      <c r="J99" s="113"/>
      <c r="K99" s="113"/>
      <c r="L99" s="119"/>
      <c r="M99" s="111"/>
    </row>
    <row r="100" spans="8:13" s="22" customFormat="1" x14ac:dyDescent="0.3">
      <c r="H100" s="119"/>
      <c r="I100" s="111"/>
      <c r="J100" s="113"/>
      <c r="K100" s="113"/>
      <c r="L100" s="119"/>
      <c r="M100" s="111"/>
    </row>
    <row r="101" spans="8:13" s="22" customFormat="1" x14ac:dyDescent="0.3">
      <c r="H101" s="119"/>
      <c r="I101" s="111"/>
      <c r="J101" s="113"/>
      <c r="K101" s="113"/>
      <c r="L101" s="119"/>
      <c r="M101" s="111"/>
    </row>
    <row r="102" spans="8:13" s="22" customFormat="1" x14ac:dyDescent="0.3">
      <c r="H102" s="119"/>
      <c r="I102" s="111"/>
      <c r="J102" s="113"/>
      <c r="K102" s="113"/>
      <c r="L102" s="119"/>
      <c r="M102" s="111"/>
    </row>
    <row r="103" spans="8:13" s="22" customFormat="1" x14ac:dyDescent="0.3">
      <c r="H103" s="119"/>
      <c r="I103" s="111"/>
      <c r="J103" s="113"/>
      <c r="K103" s="113"/>
      <c r="L103" s="119"/>
      <c r="M103" s="111"/>
    </row>
    <row r="104" spans="8:13" s="22" customFormat="1" x14ac:dyDescent="0.3">
      <c r="H104" s="119"/>
      <c r="I104" s="111"/>
      <c r="J104" s="113"/>
      <c r="K104" s="113"/>
      <c r="L104" s="119"/>
      <c r="M104" s="111"/>
    </row>
    <row r="105" spans="8:13" s="22" customFormat="1" x14ac:dyDescent="0.3">
      <c r="H105" s="119"/>
      <c r="I105" s="111"/>
      <c r="J105" s="113"/>
      <c r="K105" s="113"/>
      <c r="L105" s="119"/>
      <c r="M105" s="111"/>
    </row>
    <row r="106" spans="8:13" s="22" customFormat="1" x14ac:dyDescent="0.3">
      <c r="H106" s="119"/>
      <c r="I106" s="111"/>
      <c r="J106" s="113"/>
      <c r="K106" s="113"/>
      <c r="L106" s="119"/>
      <c r="M106" s="111"/>
    </row>
    <row r="107" spans="8:13" s="22" customFormat="1" x14ac:dyDescent="0.3">
      <c r="H107" s="119"/>
      <c r="I107" s="111"/>
      <c r="J107" s="113"/>
      <c r="K107" s="113"/>
      <c r="L107" s="119"/>
      <c r="M107" s="111"/>
    </row>
    <row r="108" spans="8:13" s="22" customFormat="1" x14ac:dyDescent="0.3">
      <c r="H108" s="119"/>
      <c r="I108" s="111"/>
      <c r="J108" s="113"/>
      <c r="K108" s="113"/>
      <c r="L108" s="119"/>
      <c r="M108" s="111"/>
    </row>
    <row r="109" spans="8:13" s="22" customFormat="1" x14ac:dyDescent="0.3">
      <c r="H109" s="119"/>
      <c r="I109" s="111"/>
      <c r="J109" s="113"/>
      <c r="K109" s="113"/>
      <c r="L109" s="119"/>
      <c r="M109" s="111"/>
    </row>
    <row r="110" spans="8:13" s="22" customFormat="1" x14ac:dyDescent="0.3">
      <c r="H110" s="119"/>
      <c r="I110" s="111"/>
      <c r="J110" s="113"/>
      <c r="K110" s="113"/>
      <c r="L110" s="119"/>
      <c r="M110" s="111"/>
    </row>
    <row r="111" spans="8:13" s="22" customFormat="1" x14ac:dyDescent="0.3">
      <c r="H111" s="119"/>
      <c r="I111" s="111"/>
      <c r="J111" s="113"/>
      <c r="K111" s="113"/>
      <c r="L111" s="119"/>
      <c r="M111" s="111"/>
    </row>
    <row r="112" spans="8:13" s="22" customFormat="1" x14ac:dyDescent="0.3">
      <c r="H112" s="119"/>
      <c r="I112" s="111"/>
      <c r="J112" s="113"/>
      <c r="K112" s="113"/>
      <c r="L112" s="119"/>
      <c r="M112" s="111"/>
    </row>
    <row r="113" spans="8:13" s="22" customFormat="1" x14ac:dyDescent="0.3">
      <c r="H113" s="119"/>
      <c r="I113" s="111"/>
      <c r="J113" s="113"/>
      <c r="K113" s="113"/>
      <c r="L113" s="119"/>
      <c r="M113" s="111"/>
    </row>
    <row r="114" spans="8:13" s="22" customFormat="1" x14ac:dyDescent="0.3">
      <c r="H114" s="119"/>
      <c r="I114" s="111"/>
      <c r="J114" s="113"/>
      <c r="K114" s="113"/>
      <c r="L114" s="119"/>
      <c r="M114" s="111"/>
    </row>
    <row r="115" spans="8:13" s="22" customFormat="1" x14ac:dyDescent="0.3">
      <c r="H115" s="119"/>
      <c r="I115" s="111"/>
      <c r="J115" s="113"/>
      <c r="K115" s="113"/>
      <c r="L115" s="119"/>
      <c r="M115" s="111"/>
    </row>
    <row r="116" spans="8:13" s="22" customFormat="1" x14ac:dyDescent="0.3">
      <c r="H116" s="119"/>
      <c r="I116" s="111"/>
      <c r="J116" s="113"/>
      <c r="K116" s="113"/>
      <c r="L116" s="119"/>
      <c r="M116" s="111"/>
    </row>
    <row r="117" spans="8:13" s="22" customFormat="1" x14ac:dyDescent="0.3">
      <c r="H117" s="119"/>
      <c r="I117" s="111"/>
      <c r="J117" s="113"/>
      <c r="K117" s="113"/>
      <c r="L117" s="119"/>
      <c r="M117" s="111"/>
    </row>
    <row r="118" spans="8:13" s="22" customFormat="1" x14ac:dyDescent="0.3">
      <c r="H118" s="119"/>
      <c r="I118" s="111"/>
      <c r="J118" s="113"/>
      <c r="K118" s="113"/>
      <c r="L118" s="119"/>
      <c r="M118" s="111"/>
    </row>
    <row r="119" spans="8:13" s="22" customFormat="1" x14ac:dyDescent="0.3">
      <c r="H119" s="119"/>
      <c r="I119" s="111"/>
      <c r="J119" s="113"/>
      <c r="K119" s="113"/>
      <c r="L119" s="119"/>
      <c r="M119" s="111"/>
    </row>
    <row r="120" spans="8:13" s="22" customFormat="1" x14ac:dyDescent="0.3">
      <c r="H120" s="119"/>
      <c r="I120" s="111"/>
      <c r="J120" s="113"/>
      <c r="K120" s="113"/>
      <c r="L120" s="119"/>
      <c r="M120" s="111"/>
    </row>
    <row r="121" spans="8:13" s="22" customFormat="1" x14ac:dyDescent="0.3">
      <c r="H121" s="119"/>
      <c r="I121" s="111"/>
      <c r="J121" s="113"/>
      <c r="K121" s="113"/>
      <c r="L121" s="119"/>
      <c r="M121" s="111"/>
    </row>
    <row r="122" spans="8:13" s="22" customFormat="1" x14ac:dyDescent="0.3">
      <c r="H122" s="119"/>
      <c r="I122" s="111"/>
      <c r="J122" s="113"/>
      <c r="K122" s="113"/>
      <c r="L122" s="119"/>
      <c r="M122" s="111"/>
    </row>
    <row r="123" spans="8:13" s="22" customFormat="1" x14ac:dyDescent="0.3">
      <c r="H123" s="119"/>
      <c r="I123" s="111"/>
      <c r="J123" s="113"/>
      <c r="K123" s="113"/>
      <c r="L123" s="119"/>
      <c r="M123" s="111"/>
    </row>
    <row r="124" spans="8:13" s="22" customFormat="1" x14ac:dyDescent="0.3">
      <c r="H124" s="119"/>
      <c r="I124" s="111"/>
      <c r="J124" s="113"/>
      <c r="K124" s="113"/>
      <c r="L124" s="119"/>
      <c r="M124" s="111"/>
    </row>
    <row r="125" spans="8:13" s="22" customFormat="1" x14ac:dyDescent="0.3">
      <c r="H125" s="119"/>
      <c r="I125" s="111"/>
      <c r="J125" s="113"/>
      <c r="K125" s="113"/>
      <c r="L125" s="119"/>
      <c r="M125" s="111"/>
    </row>
    <row r="126" spans="8:13" s="22" customFormat="1" x14ac:dyDescent="0.3">
      <c r="H126" s="119"/>
      <c r="I126" s="111"/>
      <c r="J126" s="113"/>
      <c r="K126" s="113"/>
      <c r="L126" s="119"/>
      <c r="M126" s="111"/>
    </row>
    <row r="127" spans="8:13" s="22" customFormat="1" x14ac:dyDescent="0.3">
      <c r="H127" s="119"/>
      <c r="I127" s="111"/>
      <c r="J127" s="113"/>
      <c r="K127" s="113"/>
      <c r="L127" s="119"/>
      <c r="M127" s="111"/>
    </row>
    <row r="128" spans="8:13" s="22" customFormat="1" x14ac:dyDescent="0.3">
      <c r="H128" s="119"/>
      <c r="I128" s="111"/>
      <c r="J128" s="113"/>
      <c r="K128" s="113"/>
      <c r="L128" s="119"/>
      <c r="M128" s="111"/>
    </row>
    <row r="129" spans="8:13" s="22" customFormat="1" x14ac:dyDescent="0.3">
      <c r="H129" s="119"/>
      <c r="I129" s="111"/>
      <c r="J129" s="113"/>
      <c r="K129" s="113"/>
      <c r="L129" s="119"/>
      <c r="M129" s="111"/>
    </row>
    <row r="130" spans="8:13" s="22" customFormat="1" x14ac:dyDescent="0.3">
      <c r="H130" s="119"/>
      <c r="I130" s="111"/>
      <c r="J130" s="113"/>
      <c r="K130" s="113"/>
      <c r="L130" s="119"/>
      <c r="M130" s="111"/>
    </row>
    <row r="131" spans="8:13" s="22" customFormat="1" x14ac:dyDescent="0.3">
      <c r="H131" s="119"/>
      <c r="I131" s="111"/>
      <c r="J131" s="113"/>
      <c r="K131" s="113"/>
      <c r="L131" s="119"/>
      <c r="M131" s="111"/>
    </row>
    <row r="132" spans="8:13" s="22" customFormat="1" x14ac:dyDescent="0.3">
      <c r="H132" s="119"/>
      <c r="I132" s="111"/>
      <c r="J132" s="113"/>
      <c r="K132" s="113"/>
      <c r="L132" s="119"/>
      <c r="M132" s="111"/>
    </row>
    <row r="133" spans="8:13" s="22" customFormat="1" x14ac:dyDescent="0.3">
      <c r="H133" s="119"/>
      <c r="I133" s="111"/>
      <c r="J133" s="113"/>
      <c r="K133" s="113"/>
      <c r="L133" s="119"/>
      <c r="M133" s="111"/>
    </row>
    <row r="134" spans="8:13" s="22" customFormat="1" x14ac:dyDescent="0.3">
      <c r="H134" s="119"/>
      <c r="I134" s="111"/>
      <c r="J134" s="113"/>
      <c r="K134" s="113"/>
      <c r="L134" s="119"/>
      <c r="M134" s="111"/>
    </row>
    <row r="135" spans="8:13" s="22" customFormat="1" x14ac:dyDescent="0.3">
      <c r="H135" s="119"/>
      <c r="I135" s="111"/>
      <c r="J135" s="113"/>
      <c r="K135" s="113"/>
      <c r="L135" s="119"/>
      <c r="M135" s="111"/>
    </row>
    <row r="136" spans="8:13" s="22" customFormat="1" x14ac:dyDescent="0.3">
      <c r="H136" s="119"/>
      <c r="I136" s="111"/>
      <c r="J136" s="113"/>
      <c r="K136" s="113"/>
      <c r="L136" s="119"/>
      <c r="M136" s="111"/>
    </row>
  </sheetData>
  <mergeCells count="6">
    <mergeCell ref="Z2:AC9"/>
    <mergeCell ref="A2:D2"/>
    <mergeCell ref="G2:I2"/>
    <mergeCell ref="K6:K7"/>
    <mergeCell ref="L6:L7"/>
    <mergeCell ref="K2:M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E7401-6B59-4BF1-A8A2-F656B076F7CC}">
  <sheetPr>
    <tabColor rgb="FF7030A0"/>
  </sheetPr>
  <dimension ref="A1:AA391"/>
  <sheetViews>
    <sheetView workbookViewId="0">
      <selection activeCell="C5" sqref="C5"/>
    </sheetView>
  </sheetViews>
  <sheetFormatPr defaultColWidth="0" defaultRowHeight="14.4" zeroHeight="1" x14ac:dyDescent="0.3"/>
  <cols>
    <col min="1" max="1" width="2.6640625" style="114" customWidth="1"/>
    <col min="2" max="2" width="31.44140625" bestFit="1" customWidth="1"/>
    <col min="3" max="3" width="14.44140625" style="21" customWidth="1"/>
    <col min="4" max="4" width="2.5546875" style="119" customWidth="1"/>
    <col min="5" max="5" width="2.88671875" style="22" customWidth="1"/>
    <col min="6" max="6" width="31.44140625" customWidth="1"/>
    <col min="7" max="7" width="15.33203125" customWidth="1"/>
    <col min="8" max="15" width="9.109375" style="22" customWidth="1"/>
    <col min="16" max="27" width="9.109375" style="22" hidden="1" customWidth="1"/>
    <col min="28" max="16384" width="8.88671875" hidden="1"/>
  </cols>
  <sheetData>
    <row r="1" spans="1:14" s="22" customFormat="1" ht="15" thickBot="1" x14ac:dyDescent="0.35">
      <c r="A1" s="114"/>
      <c r="C1" s="119"/>
      <c r="D1" s="119"/>
    </row>
    <row r="2" spans="1:14" ht="15" thickBot="1" x14ac:dyDescent="0.35">
      <c r="B2" s="485" t="s">
        <v>92</v>
      </c>
      <c r="C2" s="486"/>
      <c r="D2" s="131"/>
      <c r="E2" s="132"/>
      <c r="F2" s="485" t="s">
        <v>93</v>
      </c>
      <c r="G2" s="486"/>
    </row>
    <row r="3" spans="1:14" x14ac:dyDescent="0.3">
      <c r="B3" s="31"/>
      <c r="C3" s="34"/>
      <c r="F3" s="31"/>
      <c r="G3" s="41"/>
      <c r="I3" s="476" t="s">
        <v>281</v>
      </c>
      <c r="J3" s="477"/>
      <c r="K3" s="477"/>
      <c r="L3" s="477"/>
      <c r="M3" s="477"/>
      <c r="N3" s="478"/>
    </row>
    <row r="4" spans="1:14" x14ac:dyDescent="0.3">
      <c r="B4" s="470" t="s">
        <v>107</v>
      </c>
      <c r="C4" s="471"/>
      <c r="D4" s="133"/>
      <c r="E4" s="134"/>
      <c r="F4" s="472" t="s">
        <v>94</v>
      </c>
      <c r="G4" s="473"/>
      <c r="H4" s="135"/>
      <c r="I4" s="479"/>
      <c r="J4" s="480"/>
      <c r="K4" s="480"/>
      <c r="L4" s="480"/>
      <c r="M4" s="480"/>
      <c r="N4" s="481"/>
    </row>
    <row r="5" spans="1:14" x14ac:dyDescent="0.3">
      <c r="B5" s="35" t="s">
        <v>105</v>
      </c>
      <c r="C5" s="50"/>
      <c r="F5" s="31" t="s">
        <v>98</v>
      </c>
      <c r="G5" s="50"/>
      <c r="I5" s="479"/>
      <c r="J5" s="480"/>
      <c r="K5" s="480"/>
      <c r="L5" s="480"/>
      <c r="M5" s="480"/>
      <c r="N5" s="481"/>
    </row>
    <row r="6" spans="1:14" x14ac:dyDescent="0.3">
      <c r="B6" s="35" t="s">
        <v>106</v>
      </c>
      <c r="C6" s="50"/>
      <c r="F6" s="31" t="s">
        <v>99</v>
      </c>
      <c r="G6" s="50"/>
      <c r="I6" s="479"/>
      <c r="J6" s="480"/>
      <c r="K6" s="480"/>
      <c r="L6" s="480"/>
      <c r="M6" s="480"/>
      <c r="N6" s="481"/>
    </row>
    <row r="7" spans="1:14" x14ac:dyDescent="0.3">
      <c r="B7" s="36" t="s">
        <v>111</v>
      </c>
      <c r="C7" s="37">
        <f>SUM(C5:C6)</f>
        <v>0</v>
      </c>
      <c r="D7" s="133"/>
      <c r="E7" s="134"/>
      <c r="F7" s="31" t="s">
        <v>96</v>
      </c>
      <c r="G7" s="50"/>
      <c r="H7" s="135"/>
      <c r="I7" s="479"/>
      <c r="J7" s="480"/>
      <c r="K7" s="480"/>
      <c r="L7" s="480"/>
      <c r="M7" s="480"/>
      <c r="N7" s="481"/>
    </row>
    <row r="8" spans="1:14" ht="15" thickBot="1" x14ac:dyDescent="0.35">
      <c r="B8" s="470" t="s">
        <v>55</v>
      </c>
      <c r="C8" s="471"/>
      <c r="F8" s="36" t="s">
        <v>100</v>
      </c>
      <c r="G8" s="37">
        <f>SUM(G5:G7)</f>
        <v>0</v>
      </c>
      <c r="I8" s="482"/>
      <c r="J8" s="483"/>
      <c r="K8" s="483"/>
      <c r="L8" s="483"/>
      <c r="M8" s="483"/>
      <c r="N8" s="484"/>
    </row>
    <row r="9" spans="1:14" x14ac:dyDescent="0.3">
      <c r="B9" s="35" t="s">
        <v>33</v>
      </c>
      <c r="C9" s="50"/>
      <c r="F9" s="472" t="s">
        <v>95</v>
      </c>
      <c r="G9" s="473"/>
    </row>
    <row r="10" spans="1:14" x14ac:dyDescent="0.3">
      <c r="B10" s="35" t="s">
        <v>34</v>
      </c>
      <c r="C10" s="50"/>
      <c r="F10" s="31" t="s">
        <v>101</v>
      </c>
      <c r="G10" s="50"/>
    </row>
    <row r="11" spans="1:14" x14ac:dyDescent="0.3">
      <c r="B11" s="35" t="s">
        <v>35</v>
      </c>
      <c r="C11" s="50"/>
      <c r="F11" s="31" t="s">
        <v>102</v>
      </c>
      <c r="G11" s="50"/>
    </row>
    <row r="12" spans="1:14" x14ac:dyDescent="0.3">
      <c r="B12" s="35" t="s">
        <v>56</v>
      </c>
      <c r="C12" s="50"/>
      <c r="F12" s="31" t="s">
        <v>96</v>
      </c>
      <c r="G12" s="50"/>
    </row>
    <row r="13" spans="1:14" x14ac:dyDescent="0.3">
      <c r="B13" s="35" t="s">
        <v>57</v>
      </c>
      <c r="C13" s="50"/>
      <c r="F13" s="36" t="s">
        <v>103</v>
      </c>
      <c r="G13" s="37">
        <f>SUM(G10:G12)</f>
        <v>0</v>
      </c>
    </row>
    <row r="14" spans="1:14" x14ac:dyDescent="0.3">
      <c r="B14" s="35" t="s">
        <v>57</v>
      </c>
      <c r="C14" s="50"/>
      <c r="D14" s="133"/>
      <c r="E14" s="134"/>
      <c r="F14" s="472" t="s">
        <v>96</v>
      </c>
      <c r="G14" s="473"/>
    </row>
    <row r="15" spans="1:14" x14ac:dyDescent="0.3">
      <c r="B15" s="38" t="s">
        <v>112</v>
      </c>
      <c r="C15" s="37">
        <f>SUM(C9:C14)</f>
        <v>0</v>
      </c>
      <c r="F15" s="31" t="s">
        <v>109</v>
      </c>
      <c r="G15" s="50"/>
    </row>
    <row r="16" spans="1:14" x14ac:dyDescent="0.3">
      <c r="B16" s="470" t="s">
        <v>60</v>
      </c>
      <c r="C16" s="471"/>
      <c r="F16" s="31" t="s">
        <v>110</v>
      </c>
      <c r="G16" s="50"/>
    </row>
    <row r="17" spans="2:7" x14ac:dyDescent="0.3">
      <c r="B17" s="35" t="s">
        <v>36</v>
      </c>
      <c r="C17" s="50"/>
      <c r="F17" s="31" t="s">
        <v>96</v>
      </c>
      <c r="G17" s="50"/>
    </row>
    <row r="18" spans="2:7" x14ac:dyDescent="0.3">
      <c r="B18" s="35" t="s">
        <v>37</v>
      </c>
      <c r="C18" s="50"/>
      <c r="F18" s="36" t="s">
        <v>104</v>
      </c>
      <c r="G18" s="37">
        <f>SUM(G15:G17)</f>
        <v>0</v>
      </c>
    </row>
    <row r="19" spans="2:7" x14ac:dyDescent="0.3">
      <c r="B19" s="35" t="s">
        <v>58</v>
      </c>
      <c r="C19" s="50"/>
      <c r="D19" s="133"/>
      <c r="F19" s="62"/>
      <c r="G19" s="63"/>
    </row>
    <row r="20" spans="2:7" ht="15" thickBot="1" x14ac:dyDescent="0.35">
      <c r="B20" s="35" t="s">
        <v>57</v>
      </c>
      <c r="C20" s="50"/>
      <c r="F20" s="42" t="s">
        <v>97</v>
      </c>
      <c r="G20" s="40">
        <f>G18+G13+G8</f>
        <v>0</v>
      </c>
    </row>
    <row r="21" spans="2:7" x14ac:dyDescent="0.3">
      <c r="B21" s="38" t="s">
        <v>113</v>
      </c>
      <c r="C21" s="37">
        <f>SUM(C17:C20)</f>
        <v>0</v>
      </c>
      <c r="F21" s="22"/>
      <c r="G21" s="22"/>
    </row>
    <row r="22" spans="2:7" x14ac:dyDescent="0.3">
      <c r="B22" s="470" t="s">
        <v>59</v>
      </c>
      <c r="C22" s="471"/>
      <c r="F22" s="22"/>
      <c r="G22" s="22"/>
    </row>
    <row r="23" spans="2:7" ht="15.6" x14ac:dyDescent="0.3">
      <c r="B23" s="35" t="s">
        <v>38</v>
      </c>
      <c r="C23" s="50"/>
      <c r="F23" s="474" t="s">
        <v>288</v>
      </c>
      <c r="G23" s="474"/>
    </row>
    <row r="24" spans="2:7" x14ac:dyDescent="0.3">
      <c r="B24" s="35" t="s">
        <v>84</v>
      </c>
      <c r="C24" s="50"/>
      <c r="F24" s="294" t="str">
        <f>B7</f>
        <v>Total Starting Inventory</v>
      </c>
      <c r="G24" s="295">
        <f>C7</f>
        <v>0</v>
      </c>
    </row>
    <row r="25" spans="2:7" x14ac:dyDescent="0.3">
      <c r="B25" s="35" t="s">
        <v>71</v>
      </c>
      <c r="C25" s="50"/>
      <c r="F25" s="294" t="str">
        <f>B15</f>
        <v>Total Permits &amp; Licenses</v>
      </c>
      <c r="G25" s="295">
        <f>C15</f>
        <v>0</v>
      </c>
    </row>
    <row r="26" spans="2:7" x14ac:dyDescent="0.3">
      <c r="B26" s="35" t="s">
        <v>85</v>
      </c>
      <c r="C26" s="50"/>
      <c r="D26" s="133"/>
      <c r="F26" s="294" t="str">
        <f>B21</f>
        <v>Total Start up Insurance</v>
      </c>
      <c r="G26" s="295">
        <f>C21</f>
        <v>0</v>
      </c>
    </row>
    <row r="27" spans="2:7" x14ac:dyDescent="0.3">
      <c r="B27" s="35" t="s">
        <v>61</v>
      </c>
      <c r="C27" s="50"/>
      <c r="F27" s="294" t="str">
        <f>B29</f>
        <v>Total Starting Payroll</v>
      </c>
      <c r="G27" s="295">
        <f>C29</f>
        <v>0</v>
      </c>
    </row>
    <row r="28" spans="2:7" x14ac:dyDescent="0.3">
      <c r="B28" s="35" t="s">
        <v>39</v>
      </c>
      <c r="C28" s="50"/>
      <c r="F28" s="294" t="str">
        <f>B34</f>
        <v xml:space="preserve">Total Professional Services </v>
      </c>
      <c r="G28" s="295">
        <f>C34</f>
        <v>0</v>
      </c>
    </row>
    <row r="29" spans="2:7" x14ac:dyDescent="0.3">
      <c r="B29" s="38" t="s">
        <v>114</v>
      </c>
      <c r="C29" s="309">
        <f>SUM(C23:C28)</f>
        <v>0</v>
      </c>
      <c r="F29" s="294" t="str">
        <f>B42</f>
        <v>Total Utilities</v>
      </c>
      <c r="G29" s="295">
        <f>C42</f>
        <v>0</v>
      </c>
    </row>
    <row r="30" spans="2:7" x14ac:dyDescent="0.3">
      <c r="B30" s="470" t="s">
        <v>64</v>
      </c>
      <c r="C30" s="471"/>
      <c r="D30" s="133"/>
      <c r="F30" s="294" t="str">
        <f>B49</f>
        <v>Total Rents/Fees/Payments</v>
      </c>
      <c r="G30" s="295">
        <f>C49</f>
        <v>0</v>
      </c>
    </row>
    <row r="31" spans="2:7" x14ac:dyDescent="0.3">
      <c r="B31" s="35" t="s">
        <v>40</v>
      </c>
      <c r="C31" s="50"/>
      <c r="F31" s="294" t="str">
        <f>B59</f>
        <v>Total Other Operational Costs</v>
      </c>
      <c r="G31" s="295">
        <f>C59</f>
        <v>0</v>
      </c>
    </row>
    <row r="32" spans="2:7" x14ac:dyDescent="0.3">
      <c r="B32" s="35" t="s">
        <v>62</v>
      </c>
      <c r="C32" s="50"/>
      <c r="F32" s="296" t="str">
        <f>B61</f>
        <v>Total Startup Expenses</v>
      </c>
      <c r="G32" s="295">
        <f>C61</f>
        <v>0</v>
      </c>
    </row>
    <row r="33" spans="2:7" x14ac:dyDescent="0.3">
      <c r="B33" s="35" t="s">
        <v>63</v>
      </c>
      <c r="C33" s="50"/>
      <c r="F33" s="22"/>
      <c r="G33" s="22"/>
    </row>
    <row r="34" spans="2:7" x14ac:dyDescent="0.3">
      <c r="B34" s="38" t="s">
        <v>115</v>
      </c>
      <c r="C34" s="37">
        <f>SUM(C31:C33)</f>
        <v>0</v>
      </c>
      <c r="F34" s="22"/>
      <c r="G34" s="22"/>
    </row>
    <row r="35" spans="2:7" ht="15.6" x14ac:dyDescent="0.3">
      <c r="B35" s="470" t="s">
        <v>68</v>
      </c>
      <c r="C35" s="471"/>
      <c r="F35" s="475" t="s">
        <v>289</v>
      </c>
      <c r="G35" s="475"/>
    </row>
    <row r="36" spans="2:7" x14ac:dyDescent="0.3">
      <c r="B36" s="35" t="s">
        <v>65</v>
      </c>
      <c r="C36" s="50"/>
      <c r="F36" s="294" t="str">
        <f>F8</f>
        <v>Total Owner Funding</v>
      </c>
      <c r="G36" s="295">
        <f>G8</f>
        <v>0</v>
      </c>
    </row>
    <row r="37" spans="2:7" x14ac:dyDescent="0.3">
      <c r="B37" s="35" t="s">
        <v>41</v>
      </c>
      <c r="C37" s="50"/>
      <c r="D37" s="133"/>
      <c r="F37" s="294" t="str">
        <f>F13</f>
        <v>Total Loans</v>
      </c>
      <c r="G37" s="295">
        <f>G13</f>
        <v>0</v>
      </c>
    </row>
    <row r="38" spans="2:7" x14ac:dyDescent="0.3">
      <c r="B38" s="35" t="s">
        <v>43</v>
      </c>
      <c r="C38" s="50"/>
      <c r="F38" s="294" t="str">
        <f>F18</f>
        <v>Total Other Funding</v>
      </c>
      <c r="G38" s="295">
        <f>G18</f>
        <v>0</v>
      </c>
    </row>
    <row r="39" spans="2:7" x14ac:dyDescent="0.3">
      <c r="B39" s="35" t="s">
        <v>47</v>
      </c>
      <c r="C39" s="50"/>
      <c r="F39" s="296" t="str">
        <f>F20</f>
        <v>Total Start-up Assets</v>
      </c>
      <c r="G39" s="295">
        <f>G20</f>
        <v>0</v>
      </c>
    </row>
    <row r="40" spans="2:7" x14ac:dyDescent="0.3">
      <c r="B40" s="35" t="s">
        <v>69</v>
      </c>
      <c r="C40" s="50"/>
      <c r="F40" s="25"/>
      <c r="G40" s="297"/>
    </row>
    <row r="41" spans="2:7" x14ac:dyDescent="0.3">
      <c r="B41" s="35" t="s">
        <v>70</v>
      </c>
      <c r="C41" s="50"/>
      <c r="F41" s="25"/>
      <c r="G41" s="297"/>
    </row>
    <row r="42" spans="2:7" x14ac:dyDescent="0.3">
      <c r="B42" s="38" t="s">
        <v>116</v>
      </c>
      <c r="C42" s="37">
        <f>SUM(C36:C41)</f>
        <v>0</v>
      </c>
      <c r="F42" s="25"/>
      <c r="G42" s="297"/>
    </row>
    <row r="43" spans="2:7" x14ac:dyDescent="0.3">
      <c r="B43" s="470" t="s">
        <v>72</v>
      </c>
      <c r="C43" s="471"/>
      <c r="D43" s="133"/>
      <c r="F43" s="25"/>
      <c r="G43" s="297"/>
    </row>
    <row r="44" spans="2:7" x14ac:dyDescent="0.3">
      <c r="B44" s="35" t="s">
        <v>66</v>
      </c>
      <c r="C44" s="50"/>
      <c r="F44" s="298"/>
      <c r="G44" s="297"/>
    </row>
    <row r="45" spans="2:7" x14ac:dyDescent="0.3">
      <c r="B45" s="35" t="s">
        <v>67</v>
      </c>
      <c r="C45" s="50"/>
      <c r="F45" s="22"/>
      <c r="G45" s="22"/>
    </row>
    <row r="46" spans="2:7" x14ac:dyDescent="0.3">
      <c r="B46" s="35" t="s">
        <v>44</v>
      </c>
      <c r="C46" s="50"/>
      <c r="F46" s="22"/>
      <c r="G46" s="22"/>
    </row>
    <row r="47" spans="2:7" x14ac:dyDescent="0.3">
      <c r="B47" s="35" t="s">
        <v>42</v>
      </c>
      <c r="C47" s="50"/>
      <c r="F47" s="22"/>
      <c r="G47" s="22"/>
    </row>
    <row r="48" spans="2:7" x14ac:dyDescent="0.3">
      <c r="B48" s="35" t="s">
        <v>108</v>
      </c>
      <c r="C48" s="50"/>
      <c r="F48" s="22"/>
      <c r="G48" s="22"/>
    </row>
    <row r="49" spans="1:7" x14ac:dyDescent="0.3">
      <c r="B49" s="38" t="s">
        <v>117</v>
      </c>
      <c r="C49" s="37">
        <f>SUM(C44:C48)</f>
        <v>0</v>
      </c>
      <c r="F49" s="22"/>
      <c r="G49" s="22"/>
    </row>
    <row r="50" spans="1:7" x14ac:dyDescent="0.3">
      <c r="B50" s="470" t="s">
        <v>78</v>
      </c>
      <c r="C50" s="471"/>
      <c r="F50" s="22"/>
      <c r="G50" s="22"/>
    </row>
    <row r="51" spans="1:7" x14ac:dyDescent="0.3">
      <c r="B51" s="35" t="s">
        <v>45</v>
      </c>
      <c r="C51" s="50"/>
      <c r="F51" s="22"/>
      <c r="G51" s="22"/>
    </row>
    <row r="52" spans="1:7" x14ac:dyDescent="0.3">
      <c r="B52" s="35" t="s">
        <v>46</v>
      </c>
      <c r="C52" s="50"/>
      <c r="F52" s="22"/>
      <c r="G52" s="22"/>
    </row>
    <row r="53" spans="1:7" x14ac:dyDescent="0.3">
      <c r="B53" s="35" t="s">
        <v>79</v>
      </c>
      <c r="C53" s="50"/>
      <c r="F53" s="22"/>
      <c r="G53" s="22"/>
    </row>
    <row r="54" spans="1:7" x14ac:dyDescent="0.3">
      <c r="B54" s="35" t="s">
        <v>80</v>
      </c>
      <c r="C54" s="50"/>
      <c r="F54" s="22"/>
      <c r="G54" s="22"/>
    </row>
    <row r="55" spans="1:7" x14ac:dyDescent="0.3">
      <c r="B55" s="35" t="s">
        <v>212</v>
      </c>
      <c r="C55" s="50"/>
      <c r="F55" s="22"/>
      <c r="G55" s="22"/>
    </row>
    <row r="56" spans="1:7" x14ac:dyDescent="0.3">
      <c r="B56" s="35" t="s">
        <v>153</v>
      </c>
      <c r="C56" s="50"/>
      <c r="F56" s="22"/>
      <c r="G56" s="22"/>
    </row>
    <row r="57" spans="1:7" x14ac:dyDescent="0.3">
      <c r="B57" s="35" t="s">
        <v>213</v>
      </c>
      <c r="C57" s="50"/>
      <c r="F57" s="22"/>
      <c r="G57" s="22"/>
    </row>
    <row r="58" spans="1:7" x14ac:dyDescent="0.3">
      <c r="B58" s="35" t="s">
        <v>96</v>
      </c>
      <c r="C58" s="50"/>
      <c r="F58" s="22"/>
      <c r="G58" s="22"/>
    </row>
    <row r="59" spans="1:7" x14ac:dyDescent="0.3">
      <c r="B59" s="38" t="s">
        <v>118</v>
      </c>
      <c r="C59" s="37">
        <f>SUM(C51:C58)</f>
        <v>0</v>
      </c>
      <c r="F59" s="22"/>
      <c r="G59" s="22"/>
    </row>
    <row r="60" spans="1:7" x14ac:dyDescent="0.3">
      <c r="B60" s="62"/>
      <c r="C60" s="63"/>
      <c r="F60" s="22"/>
      <c r="G60" s="22"/>
    </row>
    <row r="61" spans="1:7" ht="15" thickBot="1" x14ac:dyDescent="0.35">
      <c r="B61" s="39" t="s">
        <v>287</v>
      </c>
      <c r="C61" s="40">
        <f>C59+C49+C42+C34+C29+C21+C15+C7</f>
        <v>0</v>
      </c>
      <c r="F61" s="22"/>
      <c r="G61" s="22"/>
    </row>
    <row r="62" spans="1:7" s="22" customFormat="1" x14ac:dyDescent="0.3">
      <c r="A62" s="114"/>
      <c r="C62" s="119"/>
      <c r="D62" s="119"/>
    </row>
    <row r="63" spans="1:7" s="22" customFormat="1" x14ac:dyDescent="0.3">
      <c r="A63" s="114"/>
      <c r="C63" s="119"/>
      <c r="D63" s="119"/>
    </row>
    <row r="64" spans="1:7" s="22" customFormat="1" hidden="1" x14ac:dyDescent="0.3">
      <c r="A64" s="114"/>
      <c r="C64" s="119"/>
      <c r="D64" s="119"/>
    </row>
    <row r="65" spans="1:4" s="22" customFormat="1" hidden="1" x14ac:dyDescent="0.3">
      <c r="A65" s="114"/>
      <c r="C65" s="119"/>
      <c r="D65" s="119"/>
    </row>
    <row r="66" spans="1:4" s="22" customFormat="1" hidden="1" x14ac:dyDescent="0.3">
      <c r="A66" s="114"/>
      <c r="C66" s="119"/>
      <c r="D66" s="119"/>
    </row>
    <row r="67" spans="1:4" s="22" customFormat="1" hidden="1" x14ac:dyDescent="0.3">
      <c r="A67" s="114"/>
      <c r="C67" s="119"/>
      <c r="D67" s="119"/>
    </row>
    <row r="68" spans="1:4" s="22" customFormat="1" hidden="1" x14ac:dyDescent="0.3">
      <c r="A68" s="114"/>
      <c r="C68" s="119"/>
      <c r="D68" s="119"/>
    </row>
    <row r="69" spans="1:4" s="22" customFormat="1" hidden="1" x14ac:dyDescent="0.3">
      <c r="A69" s="114"/>
      <c r="C69" s="119"/>
      <c r="D69" s="119"/>
    </row>
    <row r="70" spans="1:4" s="22" customFormat="1" hidden="1" x14ac:dyDescent="0.3">
      <c r="A70" s="114"/>
      <c r="C70" s="119"/>
      <c r="D70" s="119"/>
    </row>
    <row r="71" spans="1:4" s="22" customFormat="1" hidden="1" x14ac:dyDescent="0.3">
      <c r="A71" s="114"/>
      <c r="C71" s="119"/>
      <c r="D71" s="119"/>
    </row>
    <row r="72" spans="1:4" s="22" customFormat="1" hidden="1" x14ac:dyDescent="0.3">
      <c r="A72" s="114"/>
      <c r="C72" s="119"/>
      <c r="D72" s="119"/>
    </row>
    <row r="73" spans="1:4" s="22" customFormat="1" hidden="1" x14ac:dyDescent="0.3">
      <c r="A73" s="114"/>
      <c r="C73" s="119"/>
      <c r="D73" s="119"/>
    </row>
    <row r="74" spans="1:4" s="22" customFormat="1" hidden="1" x14ac:dyDescent="0.3">
      <c r="A74" s="114"/>
      <c r="C74" s="119"/>
      <c r="D74" s="119"/>
    </row>
    <row r="75" spans="1:4" s="22" customFormat="1" hidden="1" x14ac:dyDescent="0.3">
      <c r="A75" s="114"/>
      <c r="C75" s="119"/>
      <c r="D75" s="119"/>
    </row>
    <row r="76" spans="1:4" s="22" customFormat="1" hidden="1" x14ac:dyDescent="0.3">
      <c r="A76" s="114"/>
      <c r="C76" s="119"/>
      <c r="D76" s="119"/>
    </row>
    <row r="77" spans="1:4" s="22" customFormat="1" hidden="1" x14ac:dyDescent="0.3">
      <c r="A77" s="114"/>
      <c r="C77" s="119"/>
      <c r="D77" s="119"/>
    </row>
    <row r="78" spans="1:4" s="22" customFormat="1" hidden="1" x14ac:dyDescent="0.3">
      <c r="A78" s="114"/>
      <c r="C78" s="119"/>
      <c r="D78" s="119"/>
    </row>
    <row r="79" spans="1:4" s="22" customFormat="1" hidden="1" x14ac:dyDescent="0.3">
      <c r="A79" s="114"/>
      <c r="C79" s="119"/>
      <c r="D79" s="119"/>
    </row>
    <row r="80" spans="1:4" s="22" customFormat="1" hidden="1" x14ac:dyDescent="0.3">
      <c r="A80" s="114"/>
      <c r="C80" s="119"/>
      <c r="D80" s="119"/>
    </row>
    <row r="81" spans="1:4" s="22" customFormat="1" hidden="1" x14ac:dyDescent="0.3">
      <c r="A81" s="114"/>
      <c r="C81" s="119"/>
      <c r="D81" s="119"/>
    </row>
    <row r="82" spans="1:4" s="22" customFormat="1" hidden="1" x14ac:dyDescent="0.3">
      <c r="A82" s="114"/>
      <c r="C82" s="119"/>
      <c r="D82" s="119"/>
    </row>
    <row r="83" spans="1:4" s="22" customFormat="1" hidden="1" x14ac:dyDescent="0.3">
      <c r="A83" s="114"/>
      <c r="C83" s="119"/>
      <c r="D83" s="119"/>
    </row>
    <row r="84" spans="1:4" s="22" customFormat="1" hidden="1" x14ac:dyDescent="0.3">
      <c r="A84" s="114"/>
      <c r="C84" s="119"/>
      <c r="D84" s="119"/>
    </row>
    <row r="85" spans="1:4" s="22" customFormat="1" hidden="1" x14ac:dyDescent="0.3">
      <c r="A85" s="114"/>
      <c r="C85" s="119"/>
      <c r="D85" s="119"/>
    </row>
    <row r="86" spans="1:4" s="22" customFormat="1" hidden="1" x14ac:dyDescent="0.3">
      <c r="A86" s="114"/>
      <c r="C86" s="119"/>
      <c r="D86" s="119"/>
    </row>
    <row r="87" spans="1:4" s="22" customFormat="1" hidden="1" x14ac:dyDescent="0.3">
      <c r="A87" s="114"/>
      <c r="C87" s="119"/>
      <c r="D87" s="119"/>
    </row>
    <row r="88" spans="1:4" s="22" customFormat="1" hidden="1" x14ac:dyDescent="0.3">
      <c r="A88" s="114"/>
      <c r="C88" s="119"/>
      <c r="D88" s="119"/>
    </row>
    <row r="89" spans="1:4" s="22" customFormat="1" hidden="1" x14ac:dyDescent="0.3">
      <c r="A89" s="114"/>
      <c r="C89" s="119"/>
      <c r="D89" s="119"/>
    </row>
    <row r="90" spans="1:4" s="22" customFormat="1" hidden="1" x14ac:dyDescent="0.3">
      <c r="A90" s="114"/>
      <c r="C90" s="119"/>
      <c r="D90" s="119"/>
    </row>
    <row r="91" spans="1:4" s="22" customFormat="1" hidden="1" x14ac:dyDescent="0.3">
      <c r="A91" s="114"/>
      <c r="C91" s="119"/>
      <c r="D91" s="119"/>
    </row>
    <row r="92" spans="1:4" s="22" customFormat="1" hidden="1" x14ac:dyDescent="0.3">
      <c r="A92" s="114"/>
      <c r="C92" s="119"/>
      <c r="D92" s="119"/>
    </row>
    <row r="93" spans="1:4" s="22" customFormat="1" hidden="1" x14ac:dyDescent="0.3">
      <c r="A93" s="114"/>
      <c r="C93" s="119"/>
      <c r="D93" s="119"/>
    </row>
    <row r="94" spans="1:4" s="22" customFormat="1" hidden="1" x14ac:dyDescent="0.3">
      <c r="A94" s="114"/>
      <c r="C94" s="119"/>
      <c r="D94" s="119"/>
    </row>
    <row r="95" spans="1:4" s="22" customFormat="1" hidden="1" x14ac:dyDescent="0.3">
      <c r="A95" s="114"/>
      <c r="C95" s="119"/>
      <c r="D95" s="119"/>
    </row>
    <row r="96" spans="1:4" s="22" customFormat="1" hidden="1" x14ac:dyDescent="0.3">
      <c r="A96" s="114"/>
      <c r="C96" s="119"/>
      <c r="D96" s="119"/>
    </row>
    <row r="97" spans="1:4" s="22" customFormat="1" hidden="1" x14ac:dyDescent="0.3">
      <c r="A97" s="114"/>
      <c r="C97" s="119"/>
      <c r="D97" s="119"/>
    </row>
    <row r="98" spans="1:4" s="22" customFormat="1" hidden="1" x14ac:dyDescent="0.3">
      <c r="A98" s="114"/>
      <c r="C98" s="119"/>
      <c r="D98" s="119"/>
    </row>
    <row r="99" spans="1:4" s="22" customFormat="1" hidden="1" x14ac:dyDescent="0.3">
      <c r="A99" s="114"/>
      <c r="C99" s="119"/>
      <c r="D99" s="119"/>
    </row>
    <row r="100" spans="1:4" s="22" customFormat="1" hidden="1" x14ac:dyDescent="0.3">
      <c r="A100" s="114"/>
      <c r="C100" s="119"/>
      <c r="D100" s="119"/>
    </row>
    <row r="101" spans="1:4" s="22" customFormat="1" hidden="1" x14ac:dyDescent="0.3">
      <c r="A101" s="114"/>
      <c r="C101" s="119"/>
      <c r="D101" s="119"/>
    </row>
    <row r="102" spans="1:4" s="22" customFormat="1" hidden="1" x14ac:dyDescent="0.3">
      <c r="A102" s="114"/>
      <c r="C102" s="119"/>
      <c r="D102" s="119"/>
    </row>
    <row r="103" spans="1:4" s="22" customFormat="1" hidden="1" x14ac:dyDescent="0.3">
      <c r="A103" s="114"/>
      <c r="C103" s="119"/>
      <c r="D103" s="119"/>
    </row>
    <row r="104" spans="1:4" s="22" customFormat="1" hidden="1" x14ac:dyDescent="0.3">
      <c r="A104" s="114"/>
      <c r="C104" s="119"/>
      <c r="D104" s="119"/>
    </row>
    <row r="105" spans="1:4" s="22" customFormat="1" hidden="1" x14ac:dyDescent="0.3">
      <c r="A105" s="114"/>
      <c r="C105" s="119"/>
      <c r="D105" s="119"/>
    </row>
    <row r="106" spans="1:4" s="22" customFormat="1" hidden="1" x14ac:dyDescent="0.3">
      <c r="A106" s="114"/>
      <c r="C106" s="119"/>
      <c r="D106" s="119"/>
    </row>
    <row r="107" spans="1:4" s="22" customFormat="1" hidden="1" x14ac:dyDescent="0.3">
      <c r="A107" s="114"/>
      <c r="C107" s="119"/>
      <c r="D107" s="119"/>
    </row>
    <row r="108" spans="1:4" s="22" customFormat="1" hidden="1" x14ac:dyDescent="0.3">
      <c r="A108" s="114"/>
      <c r="C108" s="119"/>
      <c r="D108" s="119"/>
    </row>
    <row r="109" spans="1:4" s="22" customFormat="1" hidden="1" x14ac:dyDescent="0.3">
      <c r="A109" s="114"/>
      <c r="C109" s="119"/>
      <c r="D109" s="119"/>
    </row>
    <row r="110" spans="1:4" s="22" customFormat="1" hidden="1" x14ac:dyDescent="0.3">
      <c r="A110" s="114"/>
      <c r="C110" s="119"/>
      <c r="D110" s="119"/>
    </row>
    <row r="111" spans="1:4" s="22" customFormat="1" hidden="1" x14ac:dyDescent="0.3">
      <c r="A111" s="114"/>
      <c r="C111" s="119"/>
      <c r="D111" s="119"/>
    </row>
    <row r="112" spans="1:4" s="22" customFormat="1" hidden="1" x14ac:dyDescent="0.3">
      <c r="A112" s="114"/>
      <c r="C112" s="119"/>
      <c r="D112" s="119"/>
    </row>
    <row r="113" spans="1:4" s="22" customFormat="1" hidden="1" x14ac:dyDescent="0.3">
      <c r="A113" s="114"/>
      <c r="C113" s="119"/>
      <c r="D113" s="119"/>
    </row>
    <row r="114" spans="1:4" s="22" customFormat="1" hidden="1" x14ac:dyDescent="0.3">
      <c r="A114" s="114"/>
      <c r="C114" s="119"/>
      <c r="D114" s="119"/>
    </row>
    <row r="115" spans="1:4" s="22" customFormat="1" hidden="1" x14ac:dyDescent="0.3">
      <c r="A115" s="114"/>
      <c r="C115" s="119"/>
      <c r="D115" s="119"/>
    </row>
    <row r="116" spans="1:4" s="22" customFormat="1" hidden="1" x14ac:dyDescent="0.3">
      <c r="A116" s="114"/>
      <c r="C116" s="119"/>
      <c r="D116" s="119"/>
    </row>
    <row r="117" spans="1:4" s="22" customFormat="1" hidden="1" x14ac:dyDescent="0.3">
      <c r="A117" s="114"/>
      <c r="C117" s="119"/>
      <c r="D117" s="119"/>
    </row>
    <row r="118" spans="1:4" s="22" customFormat="1" hidden="1" x14ac:dyDescent="0.3">
      <c r="A118" s="114"/>
      <c r="C118" s="119"/>
      <c r="D118" s="119"/>
    </row>
    <row r="119" spans="1:4" s="22" customFormat="1" hidden="1" x14ac:dyDescent="0.3">
      <c r="A119" s="114"/>
      <c r="C119" s="119"/>
      <c r="D119" s="119"/>
    </row>
    <row r="120" spans="1:4" s="22" customFormat="1" hidden="1" x14ac:dyDescent="0.3">
      <c r="A120" s="114"/>
      <c r="C120" s="119"/>
      <c r="D120" s="119"/>
    </row>
    <row r="121" spans="1:4" s="22" customFormat="1" hidden="1" x14ac:dyDescent="0.3">
      <c r="A121" s="114"/>
      <c r="C121" s="119"/>
      <c r="D121" s="119"/>
    </row>
    <row r="122" spans="1:4" s="22" customFormat="1" hidden="1" x14ac:dyDescent="0.3">
      <c r="A122" s="114"/>
      <c r="C122" s="119"/>
      <c r="D122" s="119"/>
    </row>
    <row r="123" spans="1:4" s="22" customFormat="1" hidden="1" x14ac:dyDescent="0.3">
      <c r="A123" s="114"/>
      <c r="C123" s="119"/>
      <c r="D123" s="119"/>
    </row>
    <row r="124" spans="1:4" s="22" customFormat="1" hidden="1" x14ac:dyDescent="0.3">
      <c r="A124" s="114"/>
      <c r="C124" s="119"/>
      <c r="D124" s="119"/>
    </row>
    <row r="125" spans="1:4" s="22" customFormat="1" hidden="1" x14ac:dyDescent="0.3">
      <c r="A125" s="114"/>
      <c r="C125" s="119"/>
      <c r="D125" s="119"/>
    </row>
    <row r="126" spans="1:4" s="22" customFormat="1" hidden="1" x14ac:dyDescent="0.3">
      <c r="A126" s="114"/>
      <c r="C126" s="119"/>
      <c r="D126" s="119"/>
    </row>
    <row r="127" spans="1:4" s="22" customFormat="1" hidden="1" x14ac:dyDescent="0.3">
      <c r="A127" s="114"/>
      <c r="C127" s="119"/>
      <c r="D127" s="119"/>
    </row>
    <row r="128" spans="1:4" s="22" customFormat="1" hidden="1" x14ac:dyDescent="0.3">
      <c r="A128" s="114"/>
      <c r="C128" s="119"/>
      <c r="D128" s="119"/>
    </row>
    <row r="129" spans="1:4" s="22" customFormat="1" hidden="1" x14ac:dyDescent="0.3">
      <c r="A129" s="114"/>
      <c r="C129" s="119"/>
      <c r="D129" s="119"/>
    </row>
    <row r="130" spans="1:4" s="22" customFormat="1" hidden="1" x14ac:dyDescent="0.3">
      <c r="A130" s="114"/>
      <c r="C130" s="119"/>
      <c r="D130" s="119"/>
    </row>
    <row r="131" spans="1:4" s="22" customFormat="1" hidden="1" x14ac:dyDescent="0.3">
      <c r="A131" s="114"/>
      <c r="C131" s="119"/>
      <c r="D131" s="119"/>
    </row>
    <row r="132" spans="1:4" s="22" customFormat="1" hidden="1" x14ac:dyDescent="0.3">
      <c r="A132" s="114"/>
      <c r="C132" s="119"/>
      <c r="D132" s="119"/>
    </row>
    <row r="133" spans="1:4" s="22" customFormat="1" hidden="1" x14ac:dyDescent="0.3">
      <c r="A133" s="114"/>
      <c r="C133" s="119"/>
      <c r="D133" s="119"/>
    </row>
    <row r="134" spans="1:4" s="22" customFormat="1" hidden="1" x14ac:dyDescent="0.3">
      <c r="A134" s="114"/>
      <c r="C134" s="119"/>
      <c r="D134" s="119"/>
    </row>
    <row r="135" spans="1:4" s="22" customFormat="1" hidden="1" x14ac:dyDescent="0.3">
      <c r="A135" s="114"/>
      <c r="C135" s="119"/>
      <c r="D135" s="119"/>
    </row>
    <row r="136" spans="1:4" s="22" customFormat="1" hidden="1" x14ac:dyDescent="0.3">
      <c r="A136" s="114"/>
      <c r="C136" s="119"/>
      <c r="D136" s="119"/>
    </row>
    <row r="137" spans="1:4" s="22" customFormat="1" hidden="1" x14ac:dyDescent="0.3">
      <c r="A137" s="114"/>
      <c r="C137" s="119"/>
      <c r="D137" s="119"/>
    </row>
    <row r="138" spans="1:4" s="22" customFormat="1" hidden="1" x14ac:dyDescent="0.3">
      <c r="A138" s="114"/>
      <c r="C138" s="119"/>
      <c r="D138" s="119"/>
    </row>
    <row r="139" spans="1:4" s="22" customFormat="1" hidden="1" x14ac:dyDescent="0.3">
      <c r="A139" s="114"/>
      <c r="C139" s="119"/>
      <c r="D139" s="119"/>
    </row>
    <row r="140" spans="1:4" s="22" customFormat="1" hidden="1" x14ac:dyDescent="0.3">
      <c r="A140" s="114"/>
      <c r="C140" s="119"/>
      <c r="D140" s="119"/>
    </row>
    <row r="141" spans="1:4" s="22" customFormat="1" hidden="1" x14ac:dyDescent="0.3">
      <c r="A141" s="114"/>
      <c r="C141" s="119"/>
      <c r="D141" s="119"/>
    </row>
    <row r="142" spans="1:4" s="22" customFormat="1" hidden="1" x14ac:dyDescent="0.3">
      <c r="A142" s="114"/>
      <c r="C142" s="119"/>
      <c r="D142" s="119"/>
    </row>
    <row r="143" spans="1:4" s="22" customFormat="1" hidden="1" x14ac:dyDescent="0.3">
      <c r="A143" s="114"/>
      <c r="C143" s="119"/>
      <c r="D143" s="119"/>
    </row>
    <row r="144" spans="1:4" s="22" customFormat="1" hidden="1" x14ac:dyDescent="0.3">
      <c r="A144" s="114"/>
      <c r="C144" s="119"/>
      <c r="D144" s="119"/>
    </row>
    <row r="145" spans="1:4" s="22" customFormat="1" hidden="1" x14ac:dyDescent="0.3">
      <c r="A145" s="114"/>
      <c r="C145" s="119"/>
      <c r="D145" s="119"/>
    </row>
    <row r="146" spans="1:4" s="22" customFormat="1" hidden="1" x14ac:dyDescent="0.3">
      <c r="A146" s="114"/>
      <c r="C146" s="119"/>
      <c r="D146" s="119"/>
    </row>
    <row r="147" spans="1:4" s="22" customFormat="1" hidden="1" x14ac:dyDescent="0.3">
      <c r="A147" s="114"/>
      <c r="C147" s="119"/>
      <c r="D147" s="119"/>
    </row>
    <row r="148" spans="1:4" s="22" customFormat="1" hidden="1" x14ac:dyDescent="0.3">
      <c r="A148" s="114"/>
      <c r="C148" s="119"/>
      <c r="D148" s="119"/>
    </row>
    <row r="149" spans="1:4" s="22" customFormat="1" hidden="1" x14ac:dyDescent="0.3">
      <c r="A149" s="114"/>
      <c r="C149" s="119"/>
      <c r="D149" s="119"/>
    </row>
    <row r="150" spans="1:4" s="22" customFormat="1" hidden="1" x14ac:dyDescent="0.3">
      <c r="A150" s="114"/>
      <c r="C150" s="119"/>
      <c r="D150" s="119"/>
    </row>
    <row r="151" spans="1:4" s="22" customFormat="1" hidden="1" x14ac:dyDescent="0.3">
      <c r="A151" s="114"/>
      <c r="C151" s="119"/>
      <c r="D151" s="119"/>
    </row>
    <row r="152" spans="1:4" s="22" customFormat="1" hidden="1" x14ac:dyDescent="0.3">
      <c r="A152" s="114"/>
      <c r="C152" s="119"/>
      <c r="D152" s="119"/>
    </row>
    <row r="153" spans="1:4" s="22" customFormat="1" hidden="1" x14ac:dyDescent="0.3">
      <c r="A153" s="114"/>
      <c r="C153" s="119"/>
      <c r="D153" s="119"/>
    </row>
    <row r="154" spans="1:4" s="22" customFormat="1" hidden="1" x14ac:dyDescent="0.3">
      <c r="A154" s="114"/>
      <c r="C154" s="119"/>
      <c r="D154" s="119"/>
    </row>
    <row r="155" spans="1:4" s="22" customFormat="1" hidden="1" x14ac:dyDescent="0.3">
      <c r="A155" s="114"/>
      <c r="C155" s="119"/>
      <c r="D155" s="119"/>
    </row>
    <row r="156" spans="1:4" s="22" customFormat="1" hidden="1" x14ac:dyDescent="0.3">
      <c r="A156" s="114"/>
      <c r="C156" s="119"/>
      <c r="D156" s="119"/>
    </row>
    <row r="157" spans="1:4" s="22" customFormat="1" hidden="1" x14ac:dyDescent="0.3">
      <c r="A157" s="114"/>
      <c r="C157" s="119"/>
      <c r="D157" s="119"/>
    </row>
    <row r="158" spans="1:4" s="22" customFormat="1" hidden="1" x14ac:dyDescent="0.3">
      <c r="A158" s="114"/>
      <c r="C158" s="119"/>
      <c r="D158" s="119"/>
    </row>
    <row r="159" spans="1:4" s="22" customFormat="1" hidden="1" x14ac:dyDescent="0.3">
      <c r="A159" s="114"/>
      <c r="C159" s="119"/>
      <c r="D159" s="119"/>
    </row>
    <row r="160" spans="1:4" s="22" customFormat="1" hidden="1" x14ac:dyDescent="0.3">
      <c r="A160" s="114"/>
      <c r="C160" s="119"/>
      <c r="D160" s="119"/>
    </row>
    <row r="161" spans="1:4" s="22" customFormat="1" hidden="1" x14ac:dyDescent="0.3">
      <c r="A161" s="114"/>
      <c r="C161" s="119"/>
      <c r="D161" s="119"/>
    </row>
    <row r="162" spans="1:4" s="22" customFormat="1" hidden="1" x14ac:dyDescent="0.3">
      <c r="A162" s="114"/>
      <c r="C162" s="119"/>
      <c r="D162" s="119"/>
    </row>
    <row r="163" spans="1:4" s="22" customFormat="1" hidden="1" x14ac:dyDescent="0.3">
      <c r="A163" s="114"/>
      <c r="C163" s="119"/>
      <c r="D163" s="119"/>
    </row>
    <row r="164" spans="1:4" s="22" customFormat="1" hidden="1" x14ac:dyDescent="0.3">
      <c r="A164" s="114"/>
      <c r="C164" s="119"/>
      <c r="D164" s="119"/>
    </row>
    <row r="165" spans="1:4" s="22" customFormat="1" hidden="1" x14ac:dyDescent="0.3">
      <c r="A165" s="114"/>
      <c r="C165" s="119"/>
      <c r="D165" s="119"/>
    </row>
    <row r="166" spans="1:4" s="22" customFormat="1" hidden="1" x14ac:dyDescent="0.3">
      <c r="A166" s="114"/>
      <c r="C166" s="119"/>
      <c r="D166" s="119"/>
    </row>
    <row r="167" spans="1:4" s="22" customFormat="1" hidden="1" x14ac:dyDescent="0.3">
      <c r="A167" s="114"/>
      <c r="C167" s="119"/>
      <c r="D167" s="119"/>
    </row>
    <row r="168" spans="1:4" s="22" customFormat="1" hidden="1" x14ac:dyDescent="0.3">
      <c r="A168" s="114"/>
      <c r="C168" s="119"/>
      <c r="D168" s="119"/>
    </row>
    <row r="169" spans="1:4" s="22" customFormat="1" hidden="1" x14ac:dyDescent="0.3">
      <c r="A169" s="114"/>
      <c r="C169" s="119"/>
      <c r="D169" s="119"/>
    </row>
    <row r="170" spans="1:4" s="22" customFormat="1" hidden="1" x14ac:dyDescent="0.3">
      <c r="A170" s="114"/>
      <c r="C170" s="119"/>
      <c r="D170" s="119"/>
    </row>
    <row r="171" spans="1:4" s="22" customFormat="1" hidden="1" x14ac:dyDescent="0.3">
      <c r="A171" s="114"/>
      <c r="C171" s="119"/>
      <c r="D171" s="119"/>
    </row>
    <row r="172" spans="1:4" s="22" customFormat="1" hidden="1" x14ac:dyDescent="0.3">
      <c r="A172" s="114"/>
      <c r="C172" s="119"/>
      <c r="D172" s="119"/>
    </row>
    <row r="173" spans="1:4" s="22" customFormat="1" hidden="1" x14ac:dyDescent="0.3">
      <c r="A173" s="114"/>
      <c r="C173" s="119"/>
      <c r="D173" s="119"/>
    </row>
    <row r="174" spans="1:4" s="22" customFormat="1" hidden="1" x14ac:dyDescent="0.3">
      <c r="A174" s="114"/>
      <c r="C174" s="119"/>
      <c r="D174" s="119"/>
    </row>
    <row r="175" spans="1:4" s="22" customFormat="1" hidden="1" x14ac:dyDescent="0.3">
      <c r="A175" s="114"/>
      <c r="C175" s="119"/>
      <c r="D175" s="119"/>
    </row>
    <row r="176" spans="1:4" s="22" customFormat="1" hidden="1" x14ac:dyDescent="0.3">
      <c r="A176" s="114"/>
      <c r="C176" s="119"/>
      <c r="D176" s="119"/>
    </row>
    <row r="177" spans="1:4" s="22" customFormat="1" hidden="1" x14ac:dyDescent="0.3">
      <c r="A177" s="114"/>
      <c r="C177" s="119"/>
      <c r="D177" s="119"/>
    </row>
    <row r="178" spans="1:4" s="22" customFormat="1" hidden="1" x14ac:dyDescent="0.3">
      <c r="A178" s="114"/>
      <c r="C178" s="119"/>
      <c r="D178" s="119"/>
    </row>
    <row r="179" spans="1:4" s="22" customFormat="1" hidden="1" x14ac:dyDescent="0.3">
      <c r="A179" s="114"/>
      <c r="C179" s="119"/>
      <c r="D179" s="119"/>
    </row>
    <row r="180" spans="1:4" s="22" customFormat="1" hidden="1" x14ac:dyDescent="0.3">
      <c r="A180" s="114"/>
      <c r="C180" s="119"/>
      <c r="D180" s="119"/>
    </row>
    <row r="181" spans="1:4" s="22" customFormat="1" hidden="1" x14ac:dyDescent="0.3">
      <c r="A181" s="114"/>
      <c r="C181" s="119"/>
      <c r="D181" s="119"/>
    </row>
    <row r="182" spans="1:4" s="22" customFormat="1" hidden="1" x14ac:dyDescent="0.3">
      <c r="A182" s="114"/>
      <c r="C182" s="119"/>
      <c r="D182" s="119"/>
    </row>
    <row r="183" spans="1:4" s="22" customFormat="1" hidden="1" x14ac:dyDescent="0.3">
      <c r="A183" s="114"/>
      <c r="C183" s="119"/>
      <c r="D183" s="119"/>
    </row>
    <row r="184" spans="1:4" s="22" customFormat="1" hidden="1" x14ac:dyDescent="0.3">
      <c r="A184" s="114"/>
      <c r="C184" s="119"/>
      <c r="D184" s="119"/>
    </row>
    <row r="185" spans="1:4" s="22" customFormat="1" hidden="1" x14ac:dyDescent="0.3">
      <c r="A185" s="114"/>
      <c r="C185" s="119"/>
      <c r="D185" s="119"/>
    </row>
    <row r="186" spans="1:4" s="22" customFormat="1" hidden="1" x14ac:dyDescent="0.3">
      <c r="A186" s="114"/>
      <c r="C186" s="119"/>
      <c r="D186" s="119"/>
    </row>
    <row r="187" spans="1:4" s="22" customFormat="1" hidden="1" x14ac:dyDescent="0.3">
      <c r="A187" s="114"/>
      <c r="C187" s="119"/>
      <c r="D187" s="119"/>
    </row>
    <row r="188" spans="1:4" s="22" customFormat="1" hidden="1" x14ac:dyDescent="0.3">
      <c r="A188" s="114"/>
      <c r="C188" s="119"/>
      <c r="D188" s="119"/>
    </row>
    <row r="189" spans="1:4" s="22" customFormat="1" hidden="1" x14ac:dyDescent="0.3">
      <c r="A189" s="114"/>
      <c r="C189" s="119"/>
      <c r="D189" s="119"/>
    </row>
    <row r="190" spans="1:4" s="22" customFormat="1" hidden="1" x14ac:dyDescent="0.3">
      <c r="A190" s="114"/>
      <c r="C190" s="119"/>
      <c r="D190" s="119"/>
    </row>
    <row r="191" spans="1:4" s="22" customFormat="1" hidden="1" x14ac:dyDescent="0.3">
      <c r="A191" s="114"/>
      <c r="C191" s="119"/>
      <c r="D191" s="119"/>
    </row>
    <row r="192" spans="1:4" s="22" customFormat="1" hidden="1" x14ac:dyDescent="0.3">
      <c r="A192" s="114"/>
      <c r="C192" s="119"/>
      <c r="D192" s="119"/>
    </row>
    <row r="193" spans="1:4" s="22" customFormat="1" hidden="1" x14ac:dyDescent="0.3">
      <c r="A193" s="114"/>
      <c r="C193" s="119"/>
      <c r="D193" s="119"/>
    </row>
    <row r="194" spans="1:4" s="22" customFormat="1" hidden="1" x14ac:dyDescent="0.3">
      <c r="A194" s="114"/>
      <c r="C194" s="119"/>
      <c r="D194" s="119"/>
    </row>
    <row r="195" spans="1:4" s="22" customFormat="1" hidden="1" x14ac:dyDescent="0.3">
      <c r="A195" s="114"/>
      <c r="C195" s="119"/>
      <c r="D195" s="119"/>
    </row>
    <row r="196" spans="1:4" s="22" customFormat="1" hidden="1" x14ac:dyDescent="0.3">
      <c r="A196" s="114"/>
      <c r="C196" s="119"/>
      <c r="D196" s="119"/>
    </row>
    <row r="197" spans="1:4" s="22" customFormat="1" hidden="1" x14ac:dyDescent="0.3">
      <c r="A197" s="114"/>
      <c r="C197" s="119"/>
      <c r="D197" s="119"/>
    </row>
    <row r="198" spans="1:4" s="22" customFormat="1" hidden="1" x14ac:dyDescent="0.3">
      <c r="A198" s="114"/>
      <c r="C198" s="119"/>
      <c r="D198" s="119"/>
    </row>
    <row r="199" spans="1:4" s="22" customFormat="1" hidden="1" x14ac:dyDescent="0.3">
      <c r="A199" s="114"/>
      <c r="C199" s="119"/>
      <c r="D199" s="119"/>
    </row>
    <row r="200" spans="1:4" s="22" customFormat="1" hidden="1" x14ac:dyDescent="0.3">
      <c r="A200" s="114"/>
      <c r="C200" s="119"/>
      <c r="D200" s="119"/>
    </row>
    <row r="201" spans="1:4" s="22" customFormat="1" hidden="1" x14ac:dyDescent="0.3">
      <c r="A201" s="114"/>
      <c r="C201" s="119"/>
      <c r="D201" s="119"/>
    </row>
    <row r="202" spans="1:4" s="22" customFormat="1" hidden="1" x14ac:dyDescent="0.3">
      <c r="A202" s="114"/>
      <c r="C202" s="119"/>
      <c r="D202" s="119"/>
    </row>
    <row r="203" spans="1:4" s="22" customFormat="1" hidden="1" x14ac:dyDescent="0.3">
      <c r="A203" s="114"/>
      <c r="C203" s="119"/>
      <c r="D203" s="119"/>
    </row>
    <row r="204" spans="1:4" s="22" customFormat="1" hidden="1" x14ac:dyDescent="0.3">
      <c r="A204" s="114"/>
      <c r="C204" s="119"/>
      <c r="D204" s="119"/>
    </row>
    <row r="205" spans="1:4" s="22" customFormat="1" hidden="1" x14ac:dyDescent="0.3">
      <c r="A205" s="114"/>
      <c r="C205" s="119"/>
      <c r="D205" s="119"/>
    </row>
    <row r="206" spans="1:4" s="22" customFormat="1" hidden="1" x14ac:dyDescent="0.3">
      <c r="A206" s="114"/>
      <c r="C206" s="119"/>
      <c r="D206" s="119"/>
    </row>
    <row r="207" spans="1:4" s="22" customFormat="1" hidden="1" x14ac:dyDescent="0.3">
      <c r="A207" s="114"/>
      <c r="C207" s="119"/>
      <c r="D207" s="119"/>
    </row>
    <row r="208" spans="1:4" s="22" customFormat="1" hidden="1" x14ac:dyDescent="0.3">
      <c r="A208" s="114"/>
      <c r="C208" s="119"/>
      <c r="D208" s="119"/>
    </row>
    <row r="209" spans="1:4" s="22" customFormat="1" hidden="1" x14ac:dyDescent="0.3">
      <c r="A209" s="114"/>
      <c r="C209" s="119"/>
      <c r="D209" s="119"/>
    </row>
    <row r="210" spans="1:4" s="22" customFormat="1" hidden="1" x14ac:dyDescent="0.3">
      <c r="A210" s="114"/>
      <c r="C210" s="119"/>
      <c r="D210" s="119"/>
    </row>
    <row r="211" spans="1:4" s="22" customFormat="1" hidden="1" x14ac:dyDescent="0.3">
      <c r="A211" s="114"/>
      <c r="C211" s="119"/>
      <c r="D211" s="119"/>
    </row>
    <row r="212" spans="1:4" s="22" customFormat="1" hidden="1" x14ac:dyDescent="0.3">
      <c r="A212" s="114"/>
      <c r="C212" s="119"/>
      <c r="D212" s="119"/>
    </row>
    <row r="213" spans="1:4" s="22" customFormat="1" hidden="1" x14ac:dyDescent="0.3">
      <c r="A213" s="114"/>
      <c r="C213" s="119"/>
      <c r="D213" s="119"/>
    </row>
    <row r="214" spans="1:4" s="22" customFormat="1" hidden="1" x14ac:dyDescent="0.3">
      <c r="A214" s="114"/>
      <c r="C214" s="119"/>
      <c r="D214" s="119"/>
    </row>
    <row r="215" spans="1:4" s="22" customFormat="1" hidden="1" x14ac:dyDescent="0.3">
      <c r="A215" s="114"/>
      <c r="C215" s="119"/>
      <c r="D215" s="119"/>
    </row>
    <row r="216" spans="1:4" s="22" customFormat="1" hidden="1" x14ac:dyDescent="0.3">
      <c r="A216" s="114"/>
      <c r="C216" s="119"/>
      <c r="D216" s="119"/>
    </row>
    <row r="217" spans="1:4" s="22" customFormat="1" hidden="1" x14ac:dyDescent="0.3">
      <c r="A217" s="114"/>
      <c r="C217" s="119"/>
      <c r="D217" s="119"/>
    </row>
    <row r="218" spans="1:4" s="22" customFormat="1" hidden="1" x14ac:dyDescent="0.3">
      <c r="A218" s="114"/>
      <c r="C218" s="119"/>
      <c r="D218" s="119"/>
    </row>
    <row r="219" spans="1:4" s="22" customFormat="1" hidden="1" x14ac:dyDescent="0.3">
      <c r="A219" s="114"/>
      <c r="C219" s="119"/>
      <c r="D219" s="119"/>
    </row>
    <row r="220" spans="1:4" s="22" customFormat="1" hidden="1" x14ac:dyDescent="0.3">
      <c r="A220" s="114"/>
      <c r="C220" s="119"/>
      <c r="D220" s="119"/>
    </row>
    <row r="221" spans="1:4" s="22" customFormat="1" hidden="1" x14ac:dyDescent="0.3">
      <c r="A221" s="114"/>
      <c r="C221" s="119"/>
      <c r="D221" s="119"/>
    </row>
    <row r="222" spans="1:4" s="22" customFormat="1" hidden="1" x14ac:dyDescent="0.3">
      <c r="A222" s="114"/>
      <c r="C222" s="119"/>
      <c r="D222" s="119"/>
    </row>
    <row r="223" spans="1:4" s="22" customFormat="1" hidden="1" x14ac:dyDescent="0.3">
      <c r="A223" s="114"/>
      <c r="C223" s="119"/>
      <c r="D223" s="119"/>
    </row>
    <row r="224" spans="1:4" s="22" customFormat="1" hidden="1" x14ac:dyDescent="0.3">
      <c r="A224" s="114"/>
      <c r="C224" s="119"/>
      <c r="D224" s="119"/>
    </row>
    <row r="225" spans="1:4" s="22" customFormat="1" hidden="1" x14ac:dyDescent="0.3">
      <c r="A225" s="114"/>
      <c r="C225" s="119"/>
      <c r="D225" s="119"/>
    </row>
    <row r="226" spans="1:4" s="22" customFormat="1" hidden="1" x14ac:dyDescent="0.3">
      <c r="A226" s="114"/>
      <c r="C226" s="119"/>
      <c r="D226" s="119"/>
    </row>
    <row r="227" spans="1:4" s="22" customFormat="1" hidden="1" x14ac:dyDescent="0.3">
      <c r="A227" s="114"/>
      <c r="C227" s="119"/>
      <c r="D227" s="119"/>
    </row>
    <row r="228" spans="1:4" s="22" customFormat="1" hidden="1" x14ac:dyDescent="0.3">
      <c r="A228" s="114"/>
      <c r="C228" s="119"/>
      <c r="D228" s="119"/>
    </row>
    <row r="229" spans="1:4" s="22" customFormat="1" hidden="1" x14ac:dyDescent="0.3">
      <c r="A229" s="114"/>
      <c r="C229" s="119"/>
      <c r="D229" s="119"/>
    </row>
    <row r="230" spans="1:4" s="22" customFormat="1" hidden="1" x14ac:dyDescent="0.3">
      <c r="A230" s="114"/>
      <c r="C230" s="119"/>
      <c r="D230" s="119"/>
    </row>
    <row r="231" spans="1:4" s="22" customFormat="1" hidden="1" x14ac:dyDescent="0.3">
      <c r="A231" s="114"/>
      <c r="C231" s="119"/>
      <c r="D231" s="119"/>
    </row>
    <row r="232" spans="1:4" s="22" customFormat="1" hidden="1" x14ac:dyDescent="0.3">
      <c r="A232" s="114"/>
      <c r="C232" s="119"/>
      <c r="D232" s="119"/>
    </row>
    <row r="233" spans="1:4" s="22" customFormat="1" hidden="1" x14ac:dyDescent="0.3">
      <c r="A233" s="114"/>
      <c r="C233" s="119"/>
      <c r="D233" s="119"/>
    </row>
    <row r="234" spans="1:4" s="22" customFormat="1" hidden="1" x14ac:dyDescent="0.3">
      <c r="A234" s="114"/>
      <c r="C234" s="119"/>
      <c r="D234" s="119"/>
    </row>
    <row r="235" spans="1:4" s="22" customFormat="1" hidden="1" x14ac:dyDescent="0.3">
      <c r="A235" s="114"/>
      <c r="C235" s="119"/>
      <c r="D235" s="119"/>
    </row>
    <row r="236" spans="1:4" s="22" customFormat="1" hidden="1" x14ac:dyDescent="0.3">
      <c r="A236" s="114"/>
      <c r="C236" s="119"/>
      <c r="D236" s="119"/>
    </row>
    <row r="237" spans="1:4" s="22" customFormat="1" hidden="1" x14ac:dyDescent="0.3">
      <c r="A237" s="114"/>
      <c r="C237" s="119"/>
      <c r="D237" s="119"/>
    </row>
    <row r="238" spans="1:4" s="22" customFormat="1" hidden="1" x14ac:dyDescent="0.3">
      <c r="A238" s="114"/>
      <c r="C238" s="119"/>
      <c r="D238" s="119"/>
    </row>
    <row r="239" spans="1:4" s="22" customFormat="1" hidden="1" x14ac:dyDescent="0.3">
      <c r="A239" s="114"/>
      <c r="C239" s="119"/>
      <c r="D239" s="119"/>
    </row>
    <row r="240" spans="1:4" s="22" customFormat="1" hidden="1" x14ac:dyDescent="0.3">
      <c r="A240" s="114"/>
      <c r="C240" s="119"/>
      <c r="D240" s="119"/>
    </row>
    <row r="241" spans="1:4" s="22" customFormat="1" hidden="1" x14ac:dyDescent="0.3">
      <c r="A241" s="114"/>
      <c r="C241" s="119"/>
      <c r="D241" s="119"/>
    </row>
    <row r="242" spans="1:4" s="22" customFormat="1" hidden="1" x14ac:dyDescent="0.3">
      <c r="A242" s="114"/>
      <c r="C242" s="119"/>
      <c r="D242" s="119"/>
    </row>
    <row r="243" spans="1:4" s="22" customFormat="1" hidden="1" x14ac:dyDescent="0.3">
      <c r="A243" s="114"/>
      <c r="C243" s="119"/>
      <c r="D243" s="119"/>
    </row>
    <row r="244" spans="1:4" s="22" customFormat="1" hidden="1" x14ac:dyDescent="0.3">
      <c r="A244" s="114"/>
      <c r="C244" s="119"/>
      <c r="D244" s="119"/>
    </row>
    <row r="245" spans="1:4" s="22" customFormat="1" hidden="1" x14ac:dyDescent="0.3">
      <c r="A245" s="114"/>
      <c r="C245" s="119"/>
      <c r="D245" s="119"/>
    </row>
    <row r="246" spans="1:4" s="22" customFormat="1" hidden="1" x14ac:dyDescent="0.3">
      <c r="A246" s="114"/>
      <c r="C246" s="119"/>
      <c r="D246" s="119"/>
    </row>
    <row r="247" spans="1:4" s="22" customFormat="1" hidden="1" x14ac:dyDescent="0.3">
      <c r="A247" s="114"/>
      <c r="C247" s="119"/>
      <c r="D247" s="119"/>
    </row>
    <row r="248" spans="1:4" s="22" customFormat="1" hidden="1" x14ac:dyDescent="0.3">
      <c r="A248" s="114"/>
      <c r="C248" s="119"/>
      <c r="D248" s="119"/>
    </row>
    <row r="249" spans="1:4" s="22" customFormat="1" hidden="1" x14ac:dyDescent="0.3">
      <c r="A249" s="114"/>
      <c r="C249" s="119"/>
      <c r="D249" s="119"/>
    </row>
    <row r="250" spans="1:4" s="22" customFormat="1" hidden="1" x14ac:dyDescent="0.3">
      <c r="A250" s="114"/>
      <c r="C250" s="119"/>
      <c r="D250" s="119"/>
    </row>
    <row r="251" spans="1:4" s="22" customFormat="1" hidden="1" x14ac:dyDescent="0.3">
      <c r="A251" s="114"/>
      <c r="C251" s="119"/>
      <c r="D251" s="119"/>
    </row>
    <row r="252" spans="1:4" s="22" customFormat="1" hidden="1" x14ac:dyDescent="0.3">
      <c r="A252" s="114"/>
      <c r="C252" s="119"/>
      <c r="D252" s="119"/>
    </row>
    <row r="253" spans="1:4" s="22" customFormat="1" hidden="1" x14ac:dyDescent="0.3">
      <c r="A253" s="114"/>
      <c r="C253" s="119"/>
      <c r="D253" s="119"/>
    </row>
    <row r="254" spans="1:4" s="22" customFormat="1" hidden="1" x14ac:dyDescent="0.3">
      <c r="A254" s="114"/>
      <c r="C254" s="119"/>
      <c r="D254" s="119"/>
    </row>
    <row r="255" spans="1:4" s="22" customFormat="1" hidden="1" x14ac:dyDescent="0.3">
      <c r="A255" s="114"/>
      <c r="C255" s="119"/>
      <c r="D255" s="119"/>
    </row>
    <row r="256" spans="1:4" s="22" customFormat="1" hidden="1" x14ac:dyDescent="0.3">
      <c r="A256" s="114"/>
      <c r="C256" s="119"/>
      <c r="D256" s="119"/>
    </row>
    <row r="257" spans="1:4" s="22" customFormat="1" hidden="1" x14ac:dyDescent="0.3">
      <c r="A257" s="114"/>
      <c r="C257" s="119"/>
      <c r="D257" s="119"/>
    </row>
    <row r="258" spans="1:4" s="22" customFormat="1" hidden="1" x14ac:dyDescent="0.3">
      <c r="A258" s="114"/>
      <c r="C258" s="119"/>
      <c r="D258" s="119"/>
    </row>
    <row r="259" spans="1:4" s="22" customFormat="1" hidden="1" x14ac:dyDescent="0.3">
      <c r="A259" s="114"/>
      <c r="C259" s="119"/>
      <c r="D259" s="119"/>
    </row>
    <row r="260" spans="1:4" s="22" customFormat="1" hidden="1" x14ac:dyDescent="0.3">
      <c r="A260" s="114"/>
      <c r="C260" s="119"/>
      <c r="D260" s="119"/>
    </row>
    <row r="261" spans="1:4" s="22" customFormat="1" hidden="1" x14ac:dyDescent="0.3">
      <c r="A261" s="114"/>
      <c r="C261" s="119"/>
      <c r="D261" s="119"/>
    </row>
    <row r="262" spans="1:4" s="22" customFormat="1" hidden="1" x14ac:dyDescent="0.3">
      <c r="A262" s="114"/>
      <c r="C262" s="119"/>
      <c r="D262" s="119"/>
    </row>
    <row r="263" spans="1:4" s="22" customFormat="1" hidden="1" x14ac:dyDescent="0.3">
      <c r="A263" s="114"/>
      <c r="C263" s="119"/>
      <c r="D263" s="119"/>
    </row>
    <row r="264" spans="1:4" s="22" customFormat="1" hidden="1" x14ac:dyDescent="0.3">
      <c r="A264" s="114"/>
      <c r="C264" s="119"/>
      <c r="D264" s="119"/>
    </row>
    <row r="265" spans="1:4" s="22" customFormat="1" hidden="1" x14ac:dyDescent="0.3">
      <c r="A265" s="114"/>
      <c r="C265" s="119"/>
      <c r="D265" s="119"/>
    </row>
    <row r="266" spans="1:4" s="22" customFormat="1" hidden="1" x14ac:dyDescent="0.3">
      <c r="A266" s="114"/>
      <c r="C266" s="119"/>
      <c r="D266" s="119"/>
    </row>
    <row r="267" spans="1:4" s="22" customFormat="1" hidden="1" x14ac:dyDescent="0.3">
      <c r="A267" s="114"/>
      <c r="C267" s="119"/>
      <c r="D267" s="119"/>
    </row>
    <row r="268" spans="1:4" s="22" customFormat="1" hidden="1" x14ac:dyDescent="0.3">
      <c r="A268" s="114"/>
      <c r="C268" s="119"/>
      <c r="D268" s="119"/>
    </row>
    <row r="269" spans="1:4" s="22" customFormat="1" hidden="1" x14ac:dyDescent="0.3">
      <c r="A269" s="114"/>
      <c r="C269" s="119"/>
      <c r="D269" s="119"/>
    </row>
    <row r="270" spans="1:4" s="22" customFormat="1" hidden="1" x14ac:dyDescent="0.3">
      <c r="A270" s="114"/>
      <c r="C270" s="119"/>
      <c r="D270" s="119"/>
    </row>
    <row r="271" spans="1:4" s="22" customFormat="1" hidden="1" x14ac:dyDescent="0.3">
      <c r="A271" s="114"/>
      <c r="C271" s="119"/>
      <c r="D271" s="119"/>
    </row>
    <row r="272" spans="1:4" s="22" customFormat="1" hidden="1" x14ac:dyDescent="0.3">
      <c r="A272" s="114"/>
      <c r="C272" s="119"/>
      <c r="D272" s="119"/>
    </row>
    <row r="273" spans="1:4" s="22" customFormat="1" hidden="1" x14ac:dyDescent="0.3">
      <c r="A273" s="114"/>
      <c r="C273" s="119"/>
      <c r="D273" s="119"/>
    </row>
    <row r="274" spans="1:4" s="22" customFormat="1" hidden="1" x14ac:dyDescent="0.3">
      <c r="A274" s="114"/>
      <c r="C274" s="119"/>
      <c r="D274" s="119"/>
    </row>
    <row r="275" spans="1:4" s="22" customFormat="1" hidden="1" x14ac:dyDescent="0.3">
      <c r="A275" s="114"/>
      <c r="C275" s="119"/>
      <c r="D275" s="119"/>
    </row>
    <row r="276" spans="1:4" s="22" customFormat="1" hidden="1" x14ac:dyDescent="0.3">
      <c r="A276" s="114"/>
      <c r="C276" s="119"/>
      <c r="D276" s="119"/>
    </row>
    <row r="277" spans="1:4" s="22" customFormat="1" hidden="1" x14ac:dyDescent="0.3">
      <c r="A277" s="114"/>
      <c r="C277" s="119"/>
      <c r="D277" s="119"/>
    </row>
    <row r="278" spans="1:4" s="22" customFormat="1" hidden="1" x14ac:dyDescent="0.3">
      <c r="A278" s="114"/>
      <c r="C278" s="119"/>
      <c r="D278" s="119"/>
    </row>
    <row r="279" spans="1:4" s="22" customFormat="1" hidden="1" x14ac:dyDescent="0.3">
      <c r="A279" s="114"/>
      <c r="C279" s="119"/>
      <c r="D279" s="119"/>
    </row>
    <row r="280" spans="1:4" s="22" customFormat="1" hidden="1" x14ac:dyDescent="0.3">
      <c r="A280" s="114"/>
      <c r="C280" s="119"/>
      <c r="D280" s="119"/>
    </row>
    <row r="281" spans="1:4" s="22" customFormat="1" hidden="1" x14ac:dyDescent="0.3">
      <c r="A281" s="114"/>
      <c r="C281" s="119"/>
      <c r="D281" s="119"/>
    </row>
    <row r="282" spans="1:4" s="22" customFormat="1" hidden="1" x14ac:dyDescent="0.3">
      <c r="A282" s="114"/>
      <c r="C282" s="119"/>
      <c r="D282" s="119"/>
    </row>
    <row r="283" spans="1:4" s="22" customFormat="1" hidden="1" x14ac:dyDescent="0.3">
      <c r="A283" s="114"/>
      <c r="C283" s="119"/>
      <c r="D283" s="119"/>
    </row>
    <row r="284" spans="1:4" s="22" customFormat="1" hidden="1" x14ac:dyDescent="0.3">
      <c r="A284" s="114"/>
      <c r="C284" s="119"/>
      <c r="D284" s="119"/>
    </row>
    <row r="285" spans="1:4" s="22" customFormat="1" hidden="1" x14ac:dyDescent="0.3">
      <c r="A285" s="114"/>
      <c r="C285" s="119"/>
      <c r="D285" s="119"/>
    </row>
    <row r="286" spans="1:4" s="22" customFormat="1" hidden="1" x14ac:dyDescent="0.3">
      <c r="A286" s="114"/>
      <c r="C286" s="119"/>
      <c r="D286" s="119"/>
    </row>
    <row r="287" spans="1:4" s="22" customFormat="1" hidden="1" x14ac:dyDescent="0.3">
      <c r="A287" s="114"/>
      <c r="C287" s="119"/>
      <c r="D287" s="119"/>
    </row>
    <row r="288" spans="1:4" s="22" customFormat="1" hidden="1" x14ac:dyDescent="0.3">
      <c r="A288" s="114"/>
      <c r="C288" s="119"/>
      <c r="D288" s="119"/>
    </row>
    <row r="289" spans="1:4" s="22" customFormat="1" hidden="1" x14ac:dyDescent="0.3">
      <c r="A289" s="114"/>
      <c r="C289" s="119"/>
      <c r="D289" s="119"/>
    </row>
    <row r="290" spans="1:4" s="22" customFormat="1" hidden="1" x14ac:dyDescent="0.3">
      <c r="A290" s="114"/>
      <c r="C290" s="119"/>
      <c r="D290" s="119"/>
    </row>
    <row r="291" spans="1:4" s="22" customFormat="1" hidden="1" x14ac:dyDescent="0.3">
      <c r="A291" s="114"/>
      <c r="C291" s="119"/>
      <c r="D291" s="119"/>
    </row>
    <row r="292" spans="1:4" s="22" customFormat="1" hidden="1" x14ac:dyDescent="0.3">
      <c r="A292" s="114"/>
      <c r="C292" s="119"/>
      <c r="D292" s="119"/>
    </row>
    <row r="293" spans="1:4" s="22" customFormat="1" hidden="1" x14ac:dyDescent="0.3">
      <c r="A293" s="114"/>
      <c r="C293" s="119"/>
      <c r="D293" s="119"/>
    </row>
    <row r="294" spans="1:4" s="22" customFormat="1" hidden="1" x14ac:dyDescent="0.3">
      <c r="A294" s="114"/>
      <c r="C294" s="119"/>
      <c r="D294" s="119"/>
    </row>
    <row r="295" spans="1:4" s="22" customFormat="1" hidden="1" x14ac:dyDescent="0.3">
      <c r="A295" s="114"/>
      <c r="C295" s="119"/>
      <c r="D295" s="119"/>
    </row>
    <row r="296" spans="1:4" s="22" customFormat="1" hidden="1" x14ac:dyDescent="0.3">
      <c r="A296" s="114"/>
      <c r="C296" s="119"/>
      <c r="D296" s="119"/>
    </row>
    <row r="297" spans="1:4" s="22" customFormat="1" hidden="1" x14ac:dyDescent="0.3">
      <c r="A297" s="114"/>
      <c r="C297" s="119"/>
      <c r="D297" s="119"/>
    </row>
    <row r="298" spans="1:4" s="22" customFormat="1" hidden="1" x14ac:dyDescent="0.3">
      <c r="A298" s="114"/>
      <c r="C298" s="119"/>
      <c r="D298" s="119"/>
    </row>
    <row r="299" spans="1:4" s="22" customFormat="1" hidden="1" x14ac:dyDescent="0.3">
      <c r="A299" s="114"/>
      <c r="C299" s="119"/>
      <c r="D299" s="119"/>
    </row>
    <row r="300" spans="1:4" s="22" customFormat="1" hidden="1" x14ac:dyDescent="0.3">
      <c r="A300" s="114"/>
      <c r="C300" s="119"/>
      <c r="D300" s="119"/>
    </row>
    <row r="301" spans="1:4" s="22" customFormat="1" hidden="1" x14ac:dyDescent="0.3">
      <c r="A301" s="114"/>
      <c r="C301" s="119"/>
      <c r="D301" s="119"/>
    </row>
    <row r="302" spans="1:4" s="22" customFormat="1" hidden="1" x14ac:dyDescent="0.3">
      <c r="A302" s="114"/>
      <c r="C302" s="119"/>
      <c r="D302" s="119"/>
    </row>
    <row r="303" spans="1:4" s="22" customFormat="1" hidden="1" x14ac:dyDescent="0.3">
      <c r="A303" s="114"/>
      <c r="C303" s="119"/>
      <c r="D303" s="119"/>
    </row>
    <row r="304" spans="1:4" s="22" customFormat="1" hidden="1" x14ac:dyDescent="0.3">
      <c r="A304" s="114"/>
      <c r="C304" s="119"/>
      <c r="D304" s="119"/>
    </row>
    <row r="305" spans="1:4" s="22" customFormat="1" hidden="1" x14ac:dyDescent="0.3">
      <c r="A305" s="114"/>
      <c r="C305" s="119"/>
      <c r="D305" s="119"/>
    </row>
    <row r="306" spans="1:4" s="22" customFormat="1" hidden="1" x14ac:dyDescent="0.3">
      <c r="A306" s="114"/>
      <c r="C306" s="119"/>
      <c r="D306" s="119"/>
    </row>
    <row r="307" spans="1:4" s="22" customFormat="1" hidden="1" x14ac:dyDescent="0.3">
      <c r="A307" s="114"/>
      <c r="C307" s="119"/>
      <c r="D307" s="119"/>
    </row>
    <row r="308" spans="1:4" s="22" customFormat="1" hidden="1" x14ac:dyDescent="0.3">
      <c r="A308" s="114"/>
      <c r="C308" s="119"/>
      <c r="D308" s="119"/>
    </row>
    <row r="309" spans="1:4" s="22" customFormat="1" hidden="1" x14ac:dyDescent="0.3">
      <c r="A309" s="114"/>
      <c r="C309" s="119"/>
      <c r="D309" s="119"/>
    </row>
    <row r="310" spans="1:4" s="22" customFormat="1" hidden="1" x14ac:dyDescent="0.3">
      <c r="A310" s="114"/>
      <c r="C310" s="119"/>
      <c r="D310" s="119"/>
    </row>
    <row r="311" spans="1:4" s="22" customFormat="1" hidden="1" x14ac:dyDescent="0.3">
      <c r="A311" s="114"/>
      <c r="C311" s="119"/>
      <c r="D311" s="119"/>
    </row>
    <row r="312" spans="1:4" s="22" customFormat="1" hidden="1" x14ac:dyDescent="0.3">
      <c r="A312" s="114"/>
      <c r="C312" s="119"/>
      <c r="D312" s="119"/>
    </row>
    <row r="313" spans="1:4" s="22" customFormat="1" hidden="1" x14ac:dyDescent="0.3">
      <c r="A313" s="114"/>
      <c r="C313" s="119"/>
      <c r="D313" s="119"/>
    </row>
    <row r="314" spans="1:4" s="22" customFormat="1" hidden="1" x14ac:dyDescent="0.3">
      <c r="A314" s="114"/>
      <c r="C314" s="119"/>
      <c r="D314" s="119"/>
    </row>
    <row r="315" spans="1:4" s="22" customFormat="1" hidden="1" x14ac:dyDescent="0.3">
      <c r="A315" s="114"/>
      <c r="C315" s="119"/>
      <c r="D315" s="119"/>
    </row>
    <row r="316" spans="1:4" s="22" customFormat="1" hidden="1" x14ac:dyDescent="0.3">
      <c r="A316" s="114"/>
      <c r="C316" s="119"/>
      <c r="D316" s="119"/>
    </row>
    <row r="317" spans="1:4" s="22" customFormat="1" hidden="1" x14ac:dyDescent="0.3">
      <c r="A317" s="114"/>
      <c r="C317" s="119"/>
      <c r="D317" s="119"/>
    </row>
    <row r="318" spans="1:4" s="22" customFormat="1" hidden="1" x14ac:dyDescent="0.3">
      <c r="A318" s="114"/>
      <c r="C318" s="119"/>
      <c r="D318" s="119"/>
    </row>
    <row r="319" spans="1:4" s="22" customFormat="1" hidden="1" x14ac:dyDescent="0.3">
      <c r="A319" s="114"/>
      <c r="C319" s="119"/>
      <c r="D319" s="119"/>
    </row>
    <row r="320" spans="1:4" s="22" customFormat="1" hidden="1" x14ac:dyDescent="0.3">
      <c r="A320" s="114"/>
      <c r="C320" s="119"/>
      <c r="D320" s="119"/>
    </row>
    <row r="321" spans="1:4" s="22" customFormat="1" hidden="1" x14ac:dyDescent="0.3">
      <c r="A321" s="114"/>
      <c r="C321" s="119"/>
      <c r="D321" s="119"/>
    </row>
    <row r="322" spans="1:4" s="22" customFormat="1" hidden="1" x14ac:dyDescent="0.3">
      <c r="A322" s="114"/>
      <c r="C322" s="119"/>
      <c r="D322" s="119"/>
    </row>
    <row r="323" spans="1:4" s="22" customFormat="1" hidden="1" x14ac:dyDescent="0.3">
      <c r="A323" s="114"/>
      <c r="C323" s="119"/>
      <c r="D323" s="119"/>
    </row>
    <row r="324" spans="1:4" s="22" customFormat="1" hidden="1" x14ac:dyDescent="0.3">
      <c r="A324" s="114"/>
      <c r="C324" s="119"/>
      <c r="D324" s="119"/>
    </row>
    <row r="325" spans="1:4" s="22" customFormat="1" hidden="1" x14ac:dyDescent="0.3">
      <c r="A325" s="114"/>
      <c r="C325" s="119"/>
      <c r="D325" s="119"/>
    </row>
    <row r="326" spans="1:4" s="22" customFormat="1" hidden="1" x14ac:dyDescent="0.3">
      <c r="A326" s="114"/>
      <c r="C326" s="119"/>
      <c r="D326" s="119"/>
    </row>
    <row r="327" spans="1:4" s="22" customFormat="1" hidden="1" x14ac:dyDescent="0.3">
      <c r="A327" s="114"/>
      <c r="C327" s="119"/>
      <c r="D327" s="119"/>
    </row>
    <row r="328" spans="1:4" s="22" customFormat="1" hidden="1" x14ac:dyDescent="0.3">
      <c r="A328" s="114"/>
      <c r="C328" s="119"/>
      <c r="D328" s="119"/>
    </row>
    <row r="329" spans="1:4" s="22" customFormat="1" hidden="1" x14ac:dyDescent="0.3">
      <c r="A329" s="114"/>
      <c r="C329" s="119"/>
      <c r="D329" s="119"/>
    </row>
    <row r="330" spans="1:4" s="22" customFormat="1" hidden="1" x14ac:dyDescent="0.3">
      <c r="A330" s="114"/>
      <c r="C330" s="119"/>
      <c r="D330" s="119"/>
    </row>
    <row r="331" spans="1:4" s="22" customFormat="1" hidden="1" x14ac:dyDescent="0.3">
      <c r="A331" s="114"/>
      <c r="C331" s="119"/>
      <c r="D331" s="119"/>
    </row>
    <row r="332" spans="1:4" s="22" customFormat="1" hidden="1" x14ac:dyDescent="0.3">
      <c r="A332" s="114"/>
      <c r="C332" s="119"/>
      <c r="D332" s="119"/>
    </row>
    <row r="333" spans="1:4" s="22" customFormat="1" hidden="1" x14ac:dyDescent="0.3">
      <c r="A333" s="114"/>
      <c r="C333" s="119"/>
      <c r="D333" s="119"/>
    </row>
    <row r="334" spans="1:4" s="22" customFormat="1" hidden="1" x14ac:dyDescent="0.3">
      <c r="A334" s="114"/>
      <c r="C334" s="119"/>
      <c r="D334" s="119"/>
    </row>
    <row r="335" spans="1:4" s="22" customFormat="1" hidden="1" x14ac:dyDescent="0.3">
      <c r="A335" s="114"/>
      <c r="C335" s="119"/>
      <c r="D335" s="119"/>
    </row>
    <row r="336" spans="1:4" s="22" customFormat="1" hidden="1" x14ac:dyDescent="0.3">
      <c r="A336" s="114"/>
      <c r="C336" s="119"/>
      <c r="D336" s="119"/>
    </row>
    <row r="337" spans="1:4" s="22" customFormat="1" hidden="1" x14ac:dyDescent="0.3">
      <c r="A337" s="114"/>
      <c r="C337" s="119"/>
      <c r="D337" s="119"/>
    </row>
    <row r="338" spans="1:4" s="22" customFormat="1" hidden="1" x14ac:dyDescent="0.3">
      <c r="A338" s="114"/>
      <c r="C338" s="119"/>
      <c r="D338" s="119"/>
    </row>
    <row r="339" spans="1:4" s="22" customFormat="1" hidden="1" x14ac:dyDescent="0.3">
      <c r="A339" s="114"/>
      <c r="C339" s="119"/>
      <c r="D339" s="119"/>
    </row>
    <row r="340" spans="1:4" s="22" customFormat="1" hidden="1" x14ac:dyDescent="0.3">
      <c r="A340" s="114"/>
      <c r="C340" s="119"/>
      <c r="D340" s="119"/>
    </row>
    <row r="341" spans="1:4" s="22" customFormat="1" hidden="1" x14ac:dyDescent="0.3">
      <c r="A341" s="114"/>
      <c r="C341" s="119"/>
      <c r="D341" s="119"/>
    </row>
    <row r="342" spans="1:4" s="22" customFormat="1" hidden="1" x14ac:dyDescent="0.3">
      <c r="A342" s="114"/>
      <c r="C342" s="119"/>
      <c r="D342" s="119"/>
    </row>
    <row r="343" spans="1:4" s="22" customFormat="1" hidden="1" x14ac:dyDescent="0.3">
      <c r="A343" s="114"/>
      <c r="C343" s="119"/>
      <c r="D343" s="119"/>
    </row>
    <row r="344" spans="1:4" s="22" customFormat="1" hidden="1" x14ac:dyDescent="0.3">
      <c r="A344" s="114"/>
      <c r="C344" s="119"/>
      <c r="D344" s="119"/>
    </row>
    <row r="345" spans="1:4" s="22" customFormat="1" hidden="1" x14ac:dyDescent="0.3">
      <c r="A345" s="114"/>
      <c r="C345" s="119"/>
      <c r="D345" s="119"/>
    </row>
    <row r="346" spans="1:4" s="22" customFormat="1" hidden="1" x14ac:dyDescent="0.3">
      <c r="A346" s="114"/>
      <c r="C346" s="119"/>
      <c r="D346" s="119"/>
    </row>
    <row r="347" spans="1:4" s="22" customFormat="1" hidden="1" x14ac:dyDescent="0.3">
      <c r="A347" s="114"/>
      <c r="C347" s="119"/>
      <c r="D347" s="119"/>
    </row>
    <row r="348" spans="1:4" s="22" customFormat="1" hidden="1" x14ac:dyDescent="0.3">
      <c r="A348" s="114"/>
      <c r="C348" s="119"/>
      <c r="D348" s="119"/>
    </row>
    <row r="349" spans="1:4" s="22" customFormat="1" hidden="1" x14ac:dyDescent="0.3">
      <c r="A349" s="114"/>
      <c r="C349" s="119"/>
      <c r="D349" s="119"/>
    </row>
    <row r="350" spans="1:4" s="22" customFormat="1" hidden="1" x14ac:dyDescent="0.3">
      <c r="A350" s="114"/>
      <c r="C350" s="119"/>
      <c r="D350" s="119"/>
    </row>
    <row r="351" spans="1:4" s="22" customFormat="1" hidden="1" x14ac:dyDescent="0.3">
      <c r="A351" s="114"/>
      <c r="C351" s="119"/>
      <c r="D351" s="119"/>
    </row>
    <row r="352" spans="1:4" s="22" customFormat="1" hidden="1" x14ac:dyDescent="0.3">
      <c r="A352" s="114"/>
      <c r="C352" s="119"/>
      <c r="D352" s="119"/>
    </row>
    <row r="353" spans="1:4" s="22" customFormat="1" hidden="1" x14ac:dyDescent="0.3">
      <c r="A353" s="114"/>
      <c r="C353" s="119"/>
      <c r="D353" s="119"/>
    </row>
    <row r="354" spans="1:4" s="22" customFormat="1" hidden="1" x14ac:dyDescent="0.3">
      <c r="A354" s="114"/>
      <c r="C354" s="119"/>
      <c r="D354" s="119"/>
    </row>
    <row r="355" spans="1:4" s="22" customFormat="1" hidden="1" x14ac:dyDescent="0.3">
      <c r="A355" s="114"/>
      <c r="C355" s="119"/>
      <c r="D355" s="119"/>
    </row>
    <row r="356" spans="1:4" s="22" customFormat="1" hidden="1" x14ac:dyDescent="0.3">
      <c r="A356" s="114"/>
      <c r="C356" s="119"/>
      <c r="D356" s="119"/>
    </row>
    <row r="357" spans="1:4" s="22" customFormat="1" hidden="1" x14ac:dyDescent="0.3">
      <c r="A357" s="114"/>
      <c r="C357" s="119"/>
      <c r="D357" s="119"/>
    </row>
    <row r="358" spans="1:4" s="22" customFormat="1" hidden="1" x14ac:dyDescent="0.3">
      <c r="A358" s="114"/>
      <c r="C358" s="119"/>
      <c r="D358" s="119"/>
    </row>
    <row r="359" spans="1:4" s="22" customFormat="1" hidden="1" x14ac:dyDescent="0.3">
      <c r="A359" s="114"/>
      <c r="C359" s="119"/>
      <c r="D359" s="119"/>
    </row>
    <row r="360" spans="1:4" s="22" customFormat="1" hidden="1" x14ac:dyDescent="0.3">
      <c r="A360" s="114"/>
      <c r="C360" s="119"/>
      <c r="D360" s="119"/>
    </row>
    <row r="361" spans="1:4" s="22" customFormat="1" hidden="1" x14ac:dyDescent="0.3">
      <c r="A361" s="114"/>
      <c r="C361" s="119"/>
      <c r="D361" s="119"/>
    </row>
    <row r="362" spans="1:4" s="22" customFormat="1" hidden="1" x14ac:dyDescent="0.3">
      <c r="A362" s="114"/>
      <c r="C362" s="119"/>
      <c r="D362" s="119"/>
    </row>
    <row r="363" spans="1:4" s="22" customFormat="1" hidden="1" x14ac:dyDescent="0.3">
      <c r="A363" s="114"/>
      <c r="C363" s="119"/>
      <c r="D363" s="119"/>
    </row>
    <row r="364" spans="1:4" s="22" customFormat="1" hidden="1" x14ac:dyDescent="0.3">
      <c r="A364" s="114"/>
      <c r="C364" s="119"/>
      <c r="D364" s="119"/>
    </row>
    <row r="365" spans="1:4" s="22" customFormat="1" hidden="1" x14ac:dyDescent="0.3">
      <c r="A365" s="114"/>
      <c r="C365" s="119"/>
      <c r="D365" s="119"/>
    </row>
    <row r="366" spans="1:4" s="22" customFormat="1" hidden="1" x14ac:dyDescent="0.3">
      <c r="A366" s="114"/>
      <c r="C366" s="119"/>
      <c r="D366" s="119"/>
    </row>
    <row r="367" spans="1:4" s="22" customFormat="1" hidden="1" x14ac:dyDescent="0.3">
      <c r="A367" s="114"/>
      <c r="C367" s="119"/>
      <c r="D367" s="119"/>
    </row>
    <row r="368" spans="1:4" s="22" customFormat="1" hidden="1" x14ac:dyDescent="0.3">
      <c r="A368" s="114"/>
      <c r="C368" s="119"/>
      <c r="D368" s="119"/>
    </row>
    <row r="369" spans="1:4" s="22" customFormat="1" hidden="1" x14ac:dyDescent="0.3">
      <c r="A369" s="114"/>
      <c r="C369" s="119"/>
      <c r="D369" s="119"/>
    </row>
    <row r="370" spans="1:4" s="22" customFormat="1" hidden="1" x14ac:dyDescent="0.3">
      <c r="A370" s="114"/>
      <c r="C370" s="119"/>
      <c r="D370" s="119"/>
    </row>
    <row r="371" spans="1:4" s="22" customFormat="1" hidden="1" x14ac:dyDescent="0.3">
      <c r="A371" s="114"/>
      <c r="C371" s="119"/>
      <c r="D371" s="119"/>
    </row>
    <row r="372" spans="1:4" s="22" customFormat="1" hidden="1" x14ac:dyDescent="0.3">
      <c r="A372" s="114"/>
      <c r="C372" s="119"/>
      <c r="D372" s="119"/>
    </row>
    <row r="373" spans="1:4" s="22" customFormat="1" hidden="1" x14ac:dyDescent="0.3">
      <c r="A373" s="114"/>
      <c r="C373" s="119"/>
      <c r="D373" s="119"/>
    </row>
    <row r="374" spans="1:4" s="22" customFormat="1" hidden="1" x14ac:dyDescent="0.3">
      <c r="A374" s="114"/>
      <c r="C374" s="119"/>
      <c r="D374" s="119"/>
    </row>
    <row r="375" spans="1:4" s="22" customFormat="1" hidden="1" x14ac:dyDescent="0.3">
      <c r="A375" s="114"/>
      <c r="C375" s="119"/>
      <c r="D375" s="119"/>
    </row>
    <row r="376" spans="1:4" s="22" customFormat="1" hidden="1" x14ac:dyDescent="0.3">
      <c r="A376" s="114"/>
      <c r="C376" s="119"/>
      <c r="D376" s="119"/>
    </row>
    <row r="377" spans="1:4" s="22" customFormat="1" hidden="1" x14ac:dyDescent="0.3">
      <c r="A377" s="114"/>
      <c r="C377" s="119"/>
      <c r="D377" s="119"/>
    </row>
    <row r="378" spans="1:4" s="22" customFormat="1" hidden="1" x14ac:dyDescent="0.3">
      <c r="A378" s="114"/>
      <c r="C378" s="119"/>
      <c r="D378" s="119"/>
    </row>
    <row r="379" spans="1:4" s="22" customFormat="1" hidden="1" x14ac:dyDescent="0.3">
      <c r="A379" s="114"/>
      <c r="C379" s="119"/>
      <c r="D379" s="119"/>
    </row>
    <row r="380" spans="1:4" s="22" customFormat="1" hidden="1" x14ac:dyDescent="0.3">
      <c r="A380" s="114"/>
      <c r="C380" s="119"/>
      <c r="D380" s="119"/>
    </row>
    <row r="381" spans="1:4" s="22" customFormat="1" hidden="1" x14ac:dyDescent="0.3">
      <c r="A381" s="114"/>
      <c r="C381" s="119"/>
      <c r="D381" s="119"/>
    </row>
    <row r="382" spans="1:4" s="22" customFormat="1" hidden="1" x14ac:dyDescent="0.3">
      <c r="A382" s="114"/>
      <c r="C382" s="119"/>
      <c r="D382" s="119"/>
    </row>
    <row r="383" spans="1:4" s="22" customFormat="1" hidden="1" x14ac:dyDescent="0.3">
      <c r="A383" s="114"/>
      <c r="C383" s="119"/>
      <c r="D383" s="119"/>
    </row>
    <row r="384" spans="1:4" s="22" customFormat="1" hidden="1" x14ac:dyDescent="0.3">
      <c r="A384" s="114"/>
      <c r="C384" s="119"/>
      <c r="D384" s="119"/>
    </row>
    <row r="385" spans="1:4" s="22" customFormat="1" hidden="1" x14ac:dyDescent="0.3">
      <c r="A385" s="114"/>
      <c r="C385" s="119"/>
      <c r="D385" s="119"/>
    </row>
    <row r="386" spans="1:4" s="22" customFormat="1" hidden="1" x14ac:dyDescent="0.3">
      <c r="A386" s="114"/>
      <c r="C386" s="119"/>
      <c r="D386" s="119"/>
    </row>
    <row r="387" spans="1:4" s="22" customFormat="1" hidden="1" x14ac:dyDescent="0.3">
      <c r="A387" s="114"/>
      <c r="C387" s="119"/>
      <c r="D387" s="119"/>
    </row>
    <row r="388" spans="1:4" s="22" customFormat="1" hidden="1" x14ac:dyDescent="0.3">
      <c r="A388" s="114"/>
      <c r="C388" s="119"/>
      <c r="D388" s="119"/>
    </row>
    <row r="389" spans="1:4" s="22" customFormat="1" hidden="1" x14ac:dyDescent="0.3">
      <c r="A389" s="114"/>
      <c r="C389" s="119"/>
      <c r="D389" s="119"/>
    </row>
    <row r="390" spans="1:4" s="22" customFormat="1" hidden="1" x14ac:dyDescent="0.3">
      <c r="A390" s="114"/>
      <c r="C390" s="119"/>
      <c r="D390" s="119"/>
    </row>
    <row r="391" spans="1:4" s="22" customFormat="1" hidden="1" x14ac:dyDescent="0.3">
      <c r="A391" s="114"/>
      <c r="C391" s="119"/>
      <c r="D391" s="119"/>
    </row>
  </sheetData>
  <mergeCells count="16">
    <mergeCell ref="I3:N8"/>
    <mergeCell ref="F2:G2"/>
    <mergeCell ref="B30:C30"/>
    <mergeCell ref="B35:C35"/>
    <mergeCell ref="B43:C43"/>
    <mergeCell ref="B2:C2"/>
    <mergeCell ref="B50:C50"/>
    <mergeCell ref="F4:G4"/>
    <mergeCell ref="F9:G9"/>
    <mergeCell ref="F14:G14"/>
    <mergeCell ref="B4:C4"/>
    <mergeCell ref="B8:C8"/>
    <mergeCell ref="B16:C16"/>
    <mergeCell ref="B22:C22"/>
    <mergeCell ref="F23:G23"/>
    <mergeCell ref="F35:G35"/>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Start Here</vt:lpstr>
      <vt:lpstr>Weather - Seasonal Adjustments</vt:lpstr>
      <vt:lpstr>Profit Projection</vt:lpstr>
      <vt:lpstr>3 Year Product Mix Summary</vt:lpstr>
      <vt:lpstr>Year One P&amp;L</vt:lpstr>
      <vt:lpstr>Year Two P&amp;L</vt:lpstr>
      <vt:lpstr>Year Three P&amp;L</vt:lpstr>
      <vt:lpstr>P &amp; L Summary</vt:lpstr>
      <vt:lpstr>Start Up</vt:lpstr>
      <vt:lpstr>Highlights</vt:lpstr>
      <vt:lpstr>Market Analysis</vt:lpstr>
      <vt:lpstr>Balance Sheet</vt:lpstr>
      <vt:lpstr>Need Help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Bill Moore</dc:creator>
  <cp:lastModifiedBy>Bill Moore</cp:lastModifiedBy>
  <dcterms:created xsi:type="dcterms:W3CDTF">2019-09-20T19:12:25Z</dcterms:created>
  <dcterms:modified xsi:type="dcterms:W3CDTF">2023-04-17T03:56:59Z</dcterms:modified>
</cp:coreProperties>
</file>